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nlineeportal-my.sharepoint.com/personal/angus_coltman_jemena_com_au/Documents/Desktop/GMGR/October 2026/"/>
    </mc:Choice>
  </mc:AlternateContent>
  <xr:revisionPtr revIDLastSave="81" documentId="8_{1A3445DC-2D18-4439-9224-E0E276477891}" xr6:coauthVersionLast="47" xr6:coauthVersionMax="47" xr10:uidLastSave="{23C28FCE-8774-4B27-9C25-F0C5946DF1F6}"/>
  <bookViews>
    <workbookView xWindow="-120" yWindow="-120" windowWidth="29040" windowHeight="17520" xr2:uid="{92CB4E4A-58FA-4563-8A10-6C3159297821}"/>
  </bookViews>
  <sheets>
    <sheet name="Sheet1" sheetId="1" r:id="rId1"/>
  </sheets>
  <externalReferences>
    <externalReference r:id="rId2"/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6" i="1" l="1"/>
  <c r="K30" i="1"/>
  <c r="L29" i="1"/>
  <c r="K29" i="1"/>
  <c r="L28" i="1"/>
  <c r="K28" i="1"/>
  <c r="L27" i="1"/>
  <c r="K27" i="1"/>
  <c r="L26" i="1"/>
  <c r="L30" i="1" s="1"/>
  <c r="K26" i="1"/>
  <c r="K22" i="1"/>
  <c r="L21" i="1"/>
  <c r="K21" i="1"/>
  <c r="L20" i="1"/>
  <c r="K20" i="1"/>
  <c r="L19" i="1"/>
  <c r="K19" i="1"/>
  <c r="L18" i="1"/>
  <c r="L22" i="1" s="1"/>
  <c r="K18" i="1"/>
  <c r="L14" i="1"/>
  <c r="K14" i="1"/>
  <c r="L10" i="1"/>
  <c r="K10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C17" i="1"/>
  <c r="D17" i="1"/>
  <c r="E17" i="1"/>
  <c r="F17" i="1"/>
  <c r="G17" i="1"/>
  <c r="G18" i="1" s="1"/>
  <c r="H17" i="1"/>
  <c r="I17" i="1"/>
  <c r="I26" i="1" s="1"/>
  <c r="J17" i="1"/>
  <c r="K17" i="1"/>
  <c r="L17" i="1"/>
  <c r="M17" i="1"/>
  <c r="N17" i="1"/>
  <c r="N18" i="1" s="1"/>
  <c r="O17" i="1"/>
  <c r="B18" i="1"/>
  <c r="D18" i="1"/>
  <c r="E18" i="1"/>
  <c r="F18" i="1"/>
  <c r="H18" i="1"/>
  <c r="I18" i="1"/>
  <c r="M18" i="1"/>
  <c r="O18" i="1"/>
  <c r="D19" i="1"/>
  <c r="E19" i="1"/>
  <c r="F19" i="1"/>
  <c r="H19" i="1"/>
  <c r="I19" i="1"/>
  <c r="M19" i="1"/>
  <c r="O19" i="1"/>
  <c r="D20" i="1"/>
  <c r="E20" i="1"/>
  <c r="F20" i="1"/>
  <c r="H20" i="1"/>
  <c r="I20" i="1"/>
  <c r="M20" i="1"/>
  <c r="O20" i="1"/>
  <c r="D21" i="1"/>
  <c r="E21" i="1"/>
  <c r="F21" i="1"/>
  <c r="H21" i="1"/>
  <c r="I21" i="1"/>
  <c r="M21" i="1"/>
  <c r="O21" i="1"/>
  <c r="D22" i="1"/>
  <c r="E22" i="1"/>
  <c r="F22" i="1"/>
  <c r="H22" i="1"/>
  <c r="I22" i="1"/>
  <c r="M22" i="1"/>
  <c r="O22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B26" i="1"/>
  <c r="D26" i="1"/>
  <c r="E26" i="1"/>
  <c r="F26" i="1"/>
  <c r="G26" i="1"/>
  <c r="H26" i="1"/>
  <c r="M26" i="1"/>
  <c r="N26" i="1"/>
  <c r="O26" i="1"/>
  <c r="D27" i="1"/>
  <c r="E27" i="1"/>
  <c r="F27" i="1"/>
  <c r="G27" i="1"/>
  <c r="H27" i="1"/>
  <c r="M27" i="1"/>
  <c r="N27" i="1"/>
  <c r="O27" i="1"/>
  <c r="D28" i="1"/>
  <c r="E28" i="1"/>
  <c r="F28" i="1"/>
  <c r="G28" i="1"/>
  <c r="H28" i="1"/>
  <c r="M28" i="1"/>
  <c r="N28" i="1"/>
  <c r="O28" i="1"/>
  <c r="D29" i="1"/>
  <c r="E29" i="1"/>
  <c r="F29" i="1"/>
  <c r="G29" i="1"/>
  <c r="H29" i="1"/>
  <c r="M29" i="1"/>
  <c r="N29" i="1"/>
  <c r="O29" i="1"/>
  <c r="D30" i="1"/>
  <c r="E30" i="1"/>
  <c r="F30" i="1"/>
  <c r="G30" i="1"/>
  <c r="H30" i="1"/>
  <c r="M30" i="1"/>
  <c r="N30" i="1"/>
  <c r="O30" i="1"/>
  <c r="G22" i="1" l="1"/>
  <c r="G21" i="1"/>
  <c r="G20" i="1"/>
  <c r="G19" i="1"/>
  <c r="N22" i="1"/>
  <c r="N21" i="1"/>
  <c r="N20" i="1"/>
  <c r="N19" i="1"/>
  <c r="I29" i="1"/>
  <c r="I30" i="1"/>
  <c r="I28" i="1"/>
  <c r="I27" i="1"/>
</calcChain>
</file>

<file path=xl/sharedStrings.xml><?xml version="1.0" encoding="utf-8"?>
<sst xmlns="http://schemas.openxmlformats.org/spreadsheetml/2006/main" count="41" uniqueCount="14">
  <si>
    <t>Total Gas Injected</t>
  </si>
  <si>
    <t>Year</t>
  </si>
  <si>
    <t>TJ/month</t>
  </si>
  <si>
    <t>Total Gas Withdrawn</t>
  </si>
  <si>
    <t>SCHEDULED FLOWS</t>
  </si>
  <si>
    <t>Injections by Service</t>
  </si>
  <si>
    <t xml:space="preserve">Firm </t>
  </si>
  <si>
    <t xml:space="preserve">As Available </t>
  </si>
  <si>
    <t xml:space="preserve">Throughput </t>
  </si>
  <si>
    <t>Interruptible</t>
  </si>
  <si>
    <t>Total</t>
  </si>
  <si>
    <t>Withdrawals by Service</t>
  </si>
  <si>
    <t>METERED FLOWS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</si>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</sst>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sz val="10"/>
      <color theme="1"/>
      <name val="Arial"/>
      <family val="2"/>
    </font>
    <font>
      <b/>
      <sz val="16"/>
      <color rgb="FF0070C0"/>
      <name val="Arial"/>
      <family val="2"/>
    </font>
    <font>
      <b/>
      <sz val="10"/>
      <color rgb="FF0070C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vertical="center" wrapText="1"/>
    </xf>
    <xf numFmtId="164" fontId="5" fillId="2" borderId="2" xfId="0" applyNumberFormat="1" applyFont="1" applyFill="1" applyBorder="1"/>
    <xf numFmtId="3" fontId="6" fillId="3" borderId="4" xfId="0" applyNumberFormat="1" applyFont="1" applyFill="1" applyBorder="1"/>
    <xf numFmtId="164" fontId="5" fillId="2" borderId="2" xfId="0" applyNumberFormat="1" applyFont="1" applyFill="1" applyBorder="1" applyAlignment="1">
      <alignment vertical="center"/>
    </xf>
    <xf numFmtId="0" fontId="0" fillId="3" borderId="0" xfId="0" applyFill="1"/>
    <xf numFmtId="0" fontId="0" fillId="3" borderId="0" xfId="0" applyFill="1" applyAlignment="1">
      <alignment horizontal="left"/>
    </xf>
    <xf numFmtId="0" fontId="0" fillId="3" borderId="0" xfId="0" applyFill="1" applyAlignment="1">
      <alignment wrapText="1"/>
    </xf>
    <xf numFmtId="0" fontId="6" fillId="3" borderId="3" xfId="0" applyFont="1" applyFill="1" applyBorder="1" applyAlignment="1">
      <alignment horizontal="left"/>
    </xf>
    <xf numFmtId="0" fontId="6" fillId="3" borderId="4" xfId="0" applyFont="1" applyFill="1" applyBorder="1" applyAlignment="1">
      <alignment wrapText="1"/>
    </xf>
    <xf numFmtId="0" fontId="6" fillId="3" borderId="5" xfId="0" applyFont="1" applyFill="1" applyBorder="1" applyAlignment="1">
      <alignment horizontal="left"/>
    </xf>
    <xf numFmtId="0" fontId="7" fillId="3" borderId="4" xfId="0" applyFont="1" applyFill="1" applyBorder="1" applyAlignment="1">
      <alignment vertical="center" wrapText="1"/>
    </xf>
    <xf numFmtId="0" fontId="0" fillId="3" borderId="7" xfId="0" applyFill="1" applyBorder="1"/>
    <xf numFmtId="0" fontId="0" fillId="3" borderId="6" xfId="0" applyFill="1" applyBorder="1" applyAlignment="1">
      <alignment horizontal="left"/>
    </xf>
    <xf numFmtId="0" fontId="0" fillId="3" borderId="6" xfId="0" applyFill="1" applyBorder="1" applyAlignment="1">
      <alignment wrapText="1"/>
    </xf>
    <xf numFmtId="0" fontId="0" fillId="3" borderId="6" xfId="0" applyFill="1" applyBorder="1"/>
    <xf numFmtId="0" fontId="0" fillId="3" borderId="5" xfId="0" applyFill="1" applyBorder="1"/>
    <xf numFmtId="0" fontId="6" fillId="3" borderId="0" xfId="0" applyFont="1" applyFill="1" applyAlignment="1">
      <alignment horizontal="left"/>
    </xf>
    <xf numFmtId="0" fontId="6" fillId="3" borderId="0" xfId="0" applyFont="1" applyFill="1" applyAlignment="1">
      <alignment wrapText="1"/>
    </xf>
    <xf numFmtId="0" fontId="6" fillId="3" borderId="0" xfId="0" applyFont="1" applyFill="1"/>
    <xf numFmtId="0" fontId="6" fillId="3" borderId="0" xfId="0" applyFont="1" applyFill="1" applyAlignment="1">
      <alignment vertical="center" wrapText="1"/>
    </xf>
    <xf numFmtId="3" fontId="6" fillId="3" borderId="0" xfId="0" applyNumberFormat="1" applyFont="1" applyFill="1"/>
    <xf numFmtId="3" fontId="6" fillId="3" borderId="0" xfId="1" applyNumberFormat="1" applyFont="1" applyFill="1"/>
    <xf numFmtId="0" fontId="4" fillId="3" borderId="4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6" xfId="0" applyFont="1" applyFill="1" applyBorder="1" applyAlignment="1">
      <alignment horizontal="left"/>
    </xf>
    <xf numFmtId="0" fontId="0" fillId="3" borderId="0" xfId="0" applyFill="1" applyBorder="1"/>
    <xf numFmtId="0" fontId="0" fillId="3" borderId="0" xfId="0" quotePrefix="1" applyFill="1" applyBorder="1"/>
    <xf numFmtId="3" fontId="6" fillId="3" borderId="0" xfId="0" applyNumberFormat="1" applyFont="1" applyFill="1" applyBorder="1"/>
    <xf numFmtId="10" fontId="0" fillId="3" borderId="0" xfId="0" applyNumberFormat="1" applyFill="1" applyBorder="1"/>
    <xf numFmtId="0" fontId="8" fillId="3" borderId="0" xfId="0" applyFont="1" applyFill="1" applyBorder="1" applyAlignment="1">
      <alignment horizontal="left"/>
    </xf>
    <xf numFmtId="0" fontId="0" fillId="3" borderId="0" xfId="0" applyFill="1" applyBorder="1" applyAlignment="1">
      <alignment wrapText="1"/>
    </xf>
    <xf numFmtId="0" fontId="0" fillId="3" borderId="0" xfId="0" applyFill="1" applyBorder="1" applyAlignment="1">
      <alignment horizontal="left"/>
    </xf>
    <xf numFmtId="0" fontId="2" fillId="0" borderId="0" xfId="0" applyFont="1" applyAlignment="1">
      <alignment horizontal="left"/>
    </xf>
  </cellXfs>
  <cellStyles count="2">
    <cellStyle name="Normal" xfId="0" builtinId="0"/>
    <cellStyle name="Normal 2 14" xfId="1" xr:uid="{D3688ED3-F3CF-4674-88F9-E1AAC4B94C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266700</xdr:colOff>
      <xdr:row>0</xdr:row>
      <xdr:rowOff>16565</xdr:rowOff>
    </xdr:from>
    <xdr:to>
      <xdr:col>15</xdr:col>
      <xdr:colOff>60756</xdr:colOff>
      <xdr:row>5</xdr:row>
      <xdr:rowOff>57979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F743A8F5-7AE8-4C46-AEB8-32CA3ECFB7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1657" y="16565"/>
          <a:ext cx="1632795" cy="99391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104775</xdr:rowOff>
    </xdr:from>
    <xdr:to>
      <xdr:col>12</xdr:col>
      <xdr:colOff>542925</xdr:colOff>
      <xdr:row>5</xdr:row>
      <xdr:rowOff>11206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9A0BA658-FBB9-4093-A97A-895D235A6183}"/>
            </a:ext>
          </a:extLst>
        </xdr:cNvPr>
        <xdr:cNvSpPr/>
      </xdr:nvSpPr>
      <xdr:spPr>
        <a:xfrm>
          <a:off x="0" y="104775"/>
          <a:ext cx="9010650" cy="1001806"/>
        </a:xfrm>
        <a:prstGeom prst="rect">
          <a:avLst/>
        </a:prstGeom>
        <a:solidFill>
          <a:srgbClr val="CCE2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0</xdr:col>
      <xdr:colOff>276225</xdr:colOff>
      <xdr:row>1</xdr:row>
      <xdr:rowOff>57150</xdr:rowOff>
    </xdr:from>
    <xdr:to>
      <xdr:col>4</xdr:col>
      <xdr:colOff>447675</xdr:colOff>
      <xdr:row>3</xdr:row>
      <xdr:rowOff>57150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9F0F5CA7-E97F-4E3D-913E-D6FFCC2887E5}"/>
            </a:ext>
          </a:extLst>
        </xdr:cNvPr>
        <xdr:cNvSpPr txBox="1"/>
      </xdr:nvSpPr>
      <xdr:spPr>
        <a:xfrm>
          <a:off x="276225" y="276225"/>
          <a:ext cx="3724275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2000" b="1">
              <a:solidFill>
                <a:srgbClr val="0070C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Darling Downs Pipeline</a:t>
          </a:r>
          <a:endParaRPr lang="en-AU" sz="2000" b="1">
            <a:solidFill>
              <a:srgbClr val="0070C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GMRG%20Actuals%20and%20Scheduled%20Data%20v7.3%20(MASTER)%20-%202026.xlsx" TargetMode="External"/><Relationship Id="rId2" Type="http://schemas.openxmlformats.org/officeDocument/2006/relationships/externalLinkPath" Target="https://onlineeportal-my.sharepoint.com/personal/angus_coltman_jemena_com_au/Documents/Desktop/GMGR/GMRG%20Actuals%20and%20Scheduled%20Data%20v7.3%20(MASTER)%20-%202026.xlsx" TargetMode="External"/><Relationship Id="rId1" Type="http://schemas.openxmlformats.org/officeDocument/2006/relationships/externalLinkPath" Target="/personal/angus_coltman_jemena_com_au/Documents/Desktop/GMGR/GMRG%20Actuals%20and%20Scheduled%20Data%20v7.3%20(MASTER)%20-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onlineeportal-my.sharepoint.com/personal/angus_coltman_jemena_com_au/Documents/Desktop/GMGR/October%202026/GMRG%20Actuals%20and%20Scheduled%20Data%20v7.3%20(MASTER)%20-%202026.xlsx" TargetMode="External"/><Relationship Id="rId1" Type="http://schemas.openxmlformats.org/officeDocument/2006/relationships/externalLinkPath" Target="GMRG%20Actuals%20and%20Scheduled%20Data%20v7.3%20(MASTER)%20-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struction"/>
      <sheetName val="PPL133 Schedule"/>
      <sheetName val="PPL134 Schedule"/>
      <sheetName val="DDPL SCADA Migration"/>
      <sheetName val="PPL90 and PPL134 W Schedule Raw"/>
      <sheetName val="DDPL Actuals"/>
      <sheetName val="PPL90 and PPL134 W Schedule"/>
      <sheetName val="Convert PPL90 134 PYPIT data"/>
      <sheetName val="Services Mapping"/>
      <sheetName val="GMR Report"/>
      <sheetName val="Defunct Instructions"/>
      <sheetName val="Defunct OE Schedule"/>
      <sheetName val="Defunct APLNG Schedule"/>
      <sheetName val="Defunct Summary"/>
      <sheetName val="OE Schedule ValuesOnly"/>
      <sheetName val="APLNG Schedule ValuesOnly"/>
      <sheetName val="Summary ValuesOnly"/>
    </sheetNames>
    <sheetDataSet>
      <sheetData sheetId="0"/>
      <sheetData sheetId="1"/>
      <sheetData sheetId="2"/>
      <sheetData sheetId="3">
        <row r="4">
          <cell r="A4">
            <v>46204</v>
          </cell>
        </row>
      </sheetData>
      <sheetData sheetId="4"/>
      <sheetData sheetId="5">
        <row r="1">
          <cell r="AP1" t="str">
            <v>I</v>
          </cell>
        </row>
      </sheetData>
      <sheetData sheetId="6"/>
      <sheetData sheetId="7"/>
      <sheetData sheetId="8">
        <row r="6">
          <cell r="A6">
            <v>46204</v>
          </cell>
          <cell r="Z6">
            <v>7</v>
          </cell>
          <cell r="AA6">
            <v>497300</v>
          </cell>
          <cell r="AB6">
            <v>0</v>
          </cell>
          <cell r="AC6">
            <v>183892</v>
          </cell>
          <cell r="AD6">
            <v>30000</v>
          </cell>
          <cell r="AE6">
            <v>542745</v>
          </cell>
          <cell r="AF6">
            <v>0</v>
          </cell>
          <cell r="AG6">
            <v>169892</v>
          </cell>
          <cell r="AH6">
            <v>0</v>
          </cell>
        </row>
        <row r="7">
          <cell r="Z7">
            <v>7</v>
          </cell>
          <cell r="AA7">
            <v>491200</v>
          </cell>
          <cell r="AB7">
            <v>0</v>
          </cell>
          <cell r="AC7">
            <v>188935</v>
          </cell>
          <cell r="AD7">
            <v>30000</v>
          </cell>
          <cell r="AE7">
            <v>534677</v>
          </cell>
          <cell r="AF7">
            <v>0</v>
          </cell>
          <cell r="AG7">
            <v>178935</v>
          </cell>
          <cell r="AH7">
            <v>0</v>
          </cell>
        </row>
        <row r="8">
          <cell r="Z8">
            <v>7</v>
          </cell>
          <cell r="AA8">
            <v>499200</v>
          </cell>
          <cell r="AB8">
            <v>0</v>
          </cell>
          <cell r="AC8">
            <v>210074</v>
          </cell>
          <cell r="AD8">
            <v>30000</v>
          </cell>
          <cell r="AE8">
            <v>544766</v>
          </cell>
          <cell r="AF8">
            <v>0</v>
          </cell>
          <cell r="AG8">
            <v>191074</v>
          </cell>
          <cell r="AH8">
            <v>0</v>
          </cell>
        </row>
        <row r="9">
          <cell r="Z9">
            <v>7</v>
          </cell>
          <cell r="AA9">
            <v>494200</v>
          </cell>
          <cell r="AB9">
            <v>0</v>
          </cell>
          <cell r="AC9">
            <v>215198</v>
          </cell>
          <cell r="AD9">
            <v>30000</v>
          </cell>
          <cell r="AE9">
            <v>537541</v>
          </cell>
          <cell r="AF9">
            <v>0</v>
          </cell>
          <cell r="AG9">
            <v>205198</v>
          </cell>
          <cell r="AH9">
            <v>0</v>
          </cell>
        </row>
        <row r="10">
          <cell r="Z10">
            <v>7</v>
          </cell>
          <cell r="AA10">
            <v>497200</v>
          </cell>
          <cell r="AB10">
            <v>0</v>
          </cell>
          <cell r="AC10">
            <v>202773</v>
          </cell>
          <cell r="AD10">
            <v>30000</v>
          </cell>
          <cell r="AE10">
            <v>542200</v>
          </cell>
          <cell r="AF10">
            <v>0</v>
          </cell>
          <cell r="AG10">
            <v>190773</v>
          </cell>
          <cell r="AH10">
            <v>0</v>
          </cell>
        </row>
        <row r="11">
          <cell r="Z11">
            <v>7</v>
          </cell>
          <cell r="AA11">
            <v>508200</v>
          </cell>
          <cell r="AB11">
            <v>0</v>
          </cell>
          <cell r="AC11">
            <v>204270</v>
          </cell>
          <cell r="AD11">
            <v>30000</v>
          </cell>
          <cell r="AE11">
            <v>557607</v>
          </cell>
          <cell r="AF11">
            <v>0</v>
          </cell>
          <cell r="AG11">
            <v>186270</v>
          </cell>
          <cell r="AH11">
            <v>0</v>
          </cell>
        </row>
        <row r="12">
          <cell r="Z12">
            <v>7</v>
          </cell>
          <cell r="AA12">
            <v>530761</v>
          </cell>
          <cell r="AB12">
            <v>0</v>
          </cell>
          <cell r="AC12">
            <v>204706</v>
          </cell>
          <cell r="AD12">
            <v>30000</v>
          </cell>
          <cell r="AE12">
            <v>578304</v>
          </cell>
          <cell r="AF12">
            <v>0</v>
          </cell>
          <cell r="AG12">
            <v>190706</v>
          </cell>
          <cell r="AH12">
            <v>0</v>
          </cell>
        </row>
        <row r="13">
          <cell r="Z13">
            <v>7</v>
          </cell>
          <cell r="AA13">
            <v>469200</v>
          </cell>
          <cell r="AB13">
            <v>0</v>
          </cell>
          <cell r="AC13">
            <v>207240</v>
          </cell>
          <cell r="AD13">
            <v>30000</v>
          </cell>
          <cell r="AE13">
            <v>504610</v>
          </cell>
          <cell r="AF13">
            <v>0</v>
          </cell>
          <cell r="AG13">
            <v>190240</v>
          </cell>
          <cell r="AH13">
            <v>10000</v>
          </cell>
        </row>
        <row r="14">
          <cell r="Z14">
            <v>7</v>
          </cell>
          <cell r="AA14">
            <v>469200</v>
          </cell>
          <cell r="AB14">
            <v>0</v>
          </cell>
          <cell r="AC14">
            <v>208671</v>
          </cell>
          <cell r="AD14">
            <v>30000</v>
          </cell>
          <cell r="AE14">
            <v>503063</v>
          </cell>
          <cell r="AF14">
            <v>0</v>
          </cell>
          <cell r="AG14">
            <v>196671</v>
          </cell>
          <cell r="AH14">
            <v>12000</v>
          </cell>
        </row>
        <row r="15">
          <cell r="Z15">
            <v>7</v>
          </cell>
          <cell r="AA15">
            <v>497600</v>
          </cell>
          <cell r="AB15">
            <v>0</v>
          </cell>
          <cell r="AC15">
            <v>195070</v>
          </cell>
          <cell r="AD15">
            <v>30000</v>
          </cell>
          <cell r="AE15">
            <v>539522</v>
          </cell>
          <cell r="AF15">
            <v>0</v>
          </cell>
          <cell r="AG15">
            <v>181070</v>
          </cell>
          <cell r="AH15">
            <v>0</v>
          </cell>
        </row>
        <row r="16">
          <cell r="Z16">
            <v>7</v>
          </cell>
          <cell r="AA16">
            <v>492698</v>
          </cell>
          <cell r="AB16">
            <v>0</v>
          </cell>
          <cell r="AC16">
            <v>206389</v>
          </cell>
          <cell r="AD16">
            <v>30000</v>
          </cell>
          <cell r="AE16">
            <v>538865</v>
          </cell>
          <cell r="AF16">
            <v>0</v>
          </cell>
          <cell r="AG16">
            <v>189889</v>
          </cell>
          <cell r="AH16">
            <v>0</v>
          </cell>
        </row>
        <row r="17">
          <cell r="Z17">
            <v>7</v>
          </cell>
          <cell r="AA17">
            <v>497471</v>
          </cell>
          <cell r="AB17">
            <v>0</v>
          </cell>
          <cell r="AC17">
            <v>204454</v>
          </cell>
          <cell r="AD17">
            <v>30000</v>
          </cell>
          <cell r="AE17">
            <v>543320</v>
          </cell>
          <cell r="AF17">
            <v>0</v>
          </cell>
          <cell r="AG17">
            <v>190454</v>
          </cell>
          <cell r="AH17">
            <v>0</v>
          </cell>
        </row>
        <row r="18">
          <cell r="Z18">
            <v>7</v>
          </cell>
          <cell r="AA18">
            <v>493612</v>
          </cell>
          <cell r="AB18">
            <v>0</v>
          </cell>
          <cell r="AC18">
            <v>202044</v>
          </cell>
          <cell r="AD18">
            <v>30000</v>
          </cell>
          <cell r="AE18">
            <v>537612</v>
          </cell>
          <cell r="AF18">
            <v>0</v>
          </cell>
          <cell r="AG18">
            <v>195044</v>
          </cell>
          <cell r="AH18">
            <v>0</v>
          </cell>
        </row>
        <row r="19">
          <cell r="Z19">
            <v>7</v>
          </cell>
          <cell r="AA19">
            <v>495144</v>
          </cell>
          <cell r="AB19">
            <v>0</v>
          </cell>
          <cell r="AC19">
            <v>180910</v>
          </cell>
          <cell r="AD19">
            <v>30000</v>
          </cell>
          <cell r="AE19">
            <v>546218</v>
          </cell>
          <cell r="AF19">
            <v>0</v>
          </cell>
          <cell r="AG19">
            <v>165910</v>
          </cell>
          <cell r="AH19">
            <v>0</v>
          </cell>
        </row>
        <row r="20">
          <cell r="Z20">
            <v>7</v>
          </cell>
          <cell r="AA20">
            <v>492654</v>
          </cell>
          <cell r="AB20">
            <v>0</v>
          </cell>
          <cell r="AC20">
            <v>185006</v>
          </cell>
          <cell r="AD20">
            <v>30000</v>
          </cell>
          <cell r="AE20">
            <v>537399</v>
          </cell>
          <cell r="AF20">
            <v>0</v>
          </cell>
          <cell r="AG20">
            <v>174006</v>
          </cell>
          <cell r="AH20">
            <v>0</v>
          </cell>
        </row>
        <row r="21">
          <cell r="Z21">
            <v>7</v>
          </cell>
          <cell r="AA21">
            <v>503130</v>
          </cell>
          <cell r="AB21">
            <v>0</v>
          </cell>
          <cell r="AC21">
            <v>231124</v>
          </cell>
          <cell r="AD21">
            <v>30000</v>
          </cell>
          <cell r="AE21">
            <v>548477</v>
          </cell>
          <cell r="AF21">
            <v>0</v>
          </cell>
          <cell r="AG21">
            <v>217124</v>
          </cell>
          <cell r="AH21">
            <v>0</v>
          </cell>
        </row>
        <row r="22">
          <cell r="Z22">
            <v>7</v>
          </cell>
          <cell r="AA22">
            <v>493700</v>
          </cell>
          <cell r="AB22">
            <v>0</v>
          </cell>
          <cell r="AC22">
            <v>226260</v>
          </cell>
          <cell r="AD22">
            <v>30000</v>
          </cell>
          <cell r="AE22">
            <v>537853</v>
          </cell>
          <cell r="AF22">
            <v>0</v>
          </cell>
          <cell r="AG22">
            <v>215260</v>
          </cell>
          <cell r="AH22">
            <v>0</v>
          </cell>
        </row>
        <row r="23">
          <cell r="Z23">
            <v>7</v>
          </cell>
          <cell r="AA23">
            <v>495500</v>
          </cell>
          <cell r="AB23">
            <v>0</v>
          </cell>
          <cell r="AC23">
            <v>226259</v>
          </cell>
          <cell r="AD23">
            <v>30000</v>
          </cell>
          <cell r="AE23">
            <v>545635</v>
          </cell>
          <cell r="AF23">
            <v>0</v>
          </cell>
          <cell r="AG23">
            <v>208659</v>
          </cell>
          <cell r="AH23">
            <v>0</v>
          </cell>
        </row>
        <row r="24">
          <cell r="Z24">
            <v>7</v>
          </cell>
          <cell r="AA24">
            <v>495300</v>
          </cell>
          <cell r="AB24">
            <v>0</v>
          </cell>
          <cell r="AC24">
            <v>209338</v>
          </cell>
          <cell r="AD24">
            <v>30000</v>
          </cell>
          <cell r="AE24">
            <v>536957</v>
          </cell>
          <cell r="AF24">
            <v>0</v>
          </cell>
          <cell r="AG24">
            <v>197338</v>
          </cell>
          <cell r="AH24">
            <v>0</v>
          </cell>
        </row>
        <row r="25">
          <cell r="Z25">
            <v>7</v>
          </cell>
          <cell r="AA25">
            <v>494500</v>
          </cell>
          <cell r="AB25">
            <v>0</v>
          </cell>
          <cell r="AC25">
            <v>224338</v>
          </cell>
          <cell r="AD25">
            <v>30000</v>
          </cell>
          <cell r="AE25">
            <v>542033</v>
          </cell>
          <cell r="AF25">
            <v>0</v>
          </cell>
          <cell r="AG25">
            <v>209338</v>
          </cell>
          <cell r="AH25">
            <v>0</v>
          </cell>
        </row>
        <row r="26">
          <cell r="Z26">
            <v>7</v>
          </cell>
          <cell r="AA26">
            <v>495900</v>
          </cell>
          <cell r="AB26">
            <v>0</v>
          </cell>
          <cell r="AC26">
            <v>215340</v>
          </cell>
          <cell r="AD26">
            <v>30000</v>
          </cell>
          <cell r="AE26">
            <v>540744</v>
          </cell>
          <cell r="AF26">
            <v>0</v>
          </cell>
          <cell r="AG26">
            <v>201340</v>
          </cell>
          <cell r="AH26">
            <v>0</v>
          </cell>
        </row>
        <row r="27">
          <cell r="Z27">
            <v>7</v>
          </cell>
          <cell r="AA27">
            <v>496500</v>
          </cell>
          <cell r="AB27">
            <v>0</v>
          </cell>
          <cell r="AC27">
            <v>222135</v>
          </cell>
          <cell r="AD27">
            <v>30000</v>
          </cell>
          <cell r="AE27">
            <v>541022</v>
          </cell>
          <cell r="AF27">
            <v>0</v>
          </cell>
          <cell r="AG27">
            <v>208135</v>
          </cell>
          <cell r="AH27">
            <v>0</v>
          </cell>
        </row>
        <row r="28">
          <cell r="Z28">
            <v>7</v>
          </cell>
          <cell r="AA28">
            <v>513600</v>
          </cell>
          <cell r="AB28">
            <v>0</v>
          </cell>
          <cell r="AC28">
            <v>213526</v>
          </cell>
          <cell r="AD28">
            <v>30000</v>
          </cell>
          <cell r="AE28">
            <v>557339</v>
          </cell>
          <cell r="AF28">
            <v>0</v>
          </cell>
          <cell r="AG28">
            <v>199526</v>
          </cell>
          <cell r="AH28">
            <v>0</v>
          </cell>
        </row>
        <row r="29">
          <cell r="Z29">
            <v>7</v>
          </cell>
          <cell r="AA29">
            <v>517600</v>
          </cell>
          <cell r="AB29">
            <v>0</v>
          </cell>
          <cell r="AC29">
            <v>218994</v>
          </cell>
          <cell r="AD29">
            <v>30000</v>
          </cell>
          <cell r="AE29">
            <v>563971</v>
          </cell>
          <cell r="AF29">
            <v>0</v>
          </cell>
          <cell r="AG29">
            <v>206994</v>
          </cell>
          <cell r="AH29">
            <v>0</v>
          </cell>
        </row>
        <row r="30">
          <cell r="Z30">
            <v>7</v>
          </cell>
          <cell r="AA30">
            <v>514600</v>
          </cell>
          <cell r="AB30">
            <v>0</v>
          </cell>
          <cell r="AC30">
            <v>222203</v>
          </cell>
          <cell r="AD30">
            <v>30000</v>
          </cell>
          <cell r="AE30">
            <v>559383</v>
          </cell>
          <cell r="AF30">
            <v>0</v>
          </cell>
          <cell r="AG30">
            <v>210203</v>
          </cell>
          <cell r="AH30">
            <v>0</v>
          </cell>
        </row>
        <row r="31">
          <cell r="Z31">
            <v>7</v>
          </cell>
          <cell r="AA31">
            <v>496000</v>
          </cell>
          <cell r="AB31">
            <v>0</v>
          </cell>
          <cell r="AC31">
            <v>217062</v>
          </cell>
          <cell r="AD31">
            <v>30000</v>
          </cell>
          <cell r="AE31">
            <v>543276</v>
          </cell>
          <cell r="AF31">
            <v>0</v>
          </cell>
          <cell r="AG31">
            <v>203062</v>
          </cell>
          <cell r="AH31">
            <v>0</v>
          </cell>
        </row>
        <row r="32">
          <cell r="Z32">
            <v>7</v>
          </cell>
          <cell r="AA32">
            <v>494500</v>
          </cell>
          <cell r="AB32">
            <v>0</v>
          </cell>
          <cell r="AC32">
            <v>203832</v>
          </cell>
          <cell r="AD32">
            <v>30000</v>
          </cell>
          <cell r="AE32">
            <v>540236</v>
          </cell>
          <cell r="AF32">
            <v>0</v>
          </cell>
          <cell r="AG32">
            <v>191832</v>
          </cell>
          <cell r="AH32">
            <v>0</v>
          </cell>
        </row>
        <row r="33">
          <cell r="Z33">
            <v>7</v>
          </cell>
          <cell r="AA33">
            <v>498500</v>
          </cell>
          <cell r="AB33">
            <v>0</v>
          </cell>
          <cell r="AC33">
            <v>206100</v>
          </cell>
          <cell r="AD33">
            <v>30000</v>
          </cell>
          <cell r="AE33">
            <v>541356</v>
          </cell>
          <cell r="AF33">
            <v>0</v>
          </cell>
          <cell r="AG33">
            <v>194100</v>
          </cell>
          <cell r="AH33">
            <v>0</v>
          </cell>
        </row>
        <row r="34">
          <cell r="Z34">
            <v>7</v>
          </cell>
          <cell r="AA34">
            <v>500300</v>
          </cell>
          <cell r="AB34">
            <v>0</v>
          </cell>
          <cell r="AC34">
            <v>175236</v>
          </cell>
          <cell r="AD34">
            <v>30000</v>
          </cell>
          <cell r="AE34">
            <v>546845</v>
          </cell>
          <cell r="AF34">
            <v>0</v>
          </cell>
          <cell r="AG34">
            <v>162236</v>
          </cell>
          <cell r="AH34">
            <v>0</v>
          </cell>
        </row>
        <row r="35">
          <cell r="Z35">
            <v>7</v>
          </cell>
          <cell r="AA35">
            <v>500300</v>
          </cell>
          <cell r="AB35">
            <v>0</v>
          </cell>
          <cell r="AC35">
            <v>141489</v>
          </cell>
          <cell r="AD35">
            <v>30000</v>
          </cell>
          <cell r="AE35">
            <v>545589</v>
          </cell>
          <cell r="AF35">
            <v>0</v>
          </cell>
          <cell r="AG35">
            <v>130489</v>
          </cell>
          <cell r="AH35">
            <v>0</v>
          </cell>
        </row>
        <row r="36">
          <cell r="Z36">
            <v>1</v>
          </cell>
          <cell r="AA36">
            <v>467303</v>
          </cell>
          <cell r="AB36">
            <v>0</v>
          </cell>
          <cell r="AC36">
            <v>95400</v>
          </cell>
          <cell r="AD36">
            <v>30000</v>
          </cell>
          <cell r="AE36">
            <v>508793</v>
          </cell>
          <cell r="AF36">
            <v>0</v>
          </cell>
          <cell r="AG36">
            <v>84603</v>
          </cell>
          <cell r="AH36">
            <v>0</v>
          </cell>
        </row>
      </sheetData>
      <sheetData sheetId="9">
        <row r="17">
          <cell r="D17">
            <v>44957</v>
          </cell>
          <cell r="E17">
            <v>44985</v>
          </cell>
          <cell r="F17">
            <v>45016</v>
          </cell>
          <cell r="G17">
            <v>45046</v>
          </cell>
          <cell r="H17">
            <v>45077</v>
          </cell>
          <cell r="I17">
            <v>45107</v>
          </cell>
          <cell r="J17">
            <v>45138</v>
          </cell>
          <cell r="K17">
            <v>45169</v>
          </cell>
          <cell r="L17">
            <v>45199</v>
          </cell>
          <cell r="M17">
            <v>45230</v>
          </cell>
          <cell r="N17">
            <v>45260</v>
          </cell>
          <cell r="O17">
            <v>45291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"/>
      <sheetName val="PPL133 Schedule"/>
      <sheetName val="PPL134 Schedule"/>
      <sheetName val="DDPL SCADA Migration"/>
      <sheetName val="PPL90 and PPL134 W Schedule Raw"/>
      <sheetName val="DDPL Actuals"/>
      <sheetName val="PPL90 and PPL134 W Schedule"/>
      <sheetName val="Convert PPL90 134 PYPIT data"/>
      <sheetName val="Services Mapping"/>
      <sheetName val="GMR Report"/>
      <sheetName val="Defunct Instructions"/>
      <sheetName val="Defunct OE Schedule"/>
      <sheetName val="Defunct APLNG Schedule"/>
      <sheetName val="Defunct Summary"/>
      <sheetName val="OE Schedule ValuesOnly"/>
      <sheetName val="APLNG Schedule ValuesOnly"/>
      <sheetName val="Summary ValuesOnly"/>
    </sheetNames>
    <sheetDataSet>
      <sheetData sheetId="0"/>
      <sheetData sheetId="1"/>
      <sheetData sheetId="2"/>
      <sheetData sheetId="3">
        <row r="4">
          <cell r="A4">
            <v>46266</v>
          </cell>
        </row>
      </sheetData>
      <sheetData sheetId="4"/>
      <sheetData sheetId="5">
        <row r="1">
          <cell r="AP1" t="str">
            <v>I</v>
          </cell>
          <cell r="AQ1" t="str">
            <v>D</v>
          </cell>
        </row>
        <row r="6">
          <cell r="AP6">
            <v>653775</v>
          </cell>
          <cell r="AQ6">
            <v>653886</v>
          </cell>
        </row>
        <row r="7">
          <cell r="AP7">
            <v>634801</v>
          </cell>
          <cell r="AQ7">
            <v>639904</v>
          </cell>
        </row>
        <row r="8">
          <cell r="AP8">
            <v>631117</v>
          </cell>
          <cell r="AQ8">
            <v>632846</v>
          </cell>
        </row>
        <row r="9">
          <cell r="AP9">
            <v>547867</v>
          </cell>
          <cell r="AQ9">
            <v>556679</v>
          </cell>
        </row>
        <row r="10">
          <cell r="AP10">
            <v>510088</v>
          </cell>
          <cell r="AQ10">
            <v>512666</v>
          </cell>
        </row>
        <row r="11">
          <cell r="AP11">
            <v>441584</v>
          </cell>
          <cell r="AQ11">
            <v>441580</v>
          </cell>
        </row>
        <row r="12">
          <cell r="AP12">
            <v>635184</v>
          </cell>
          <cell r="AQ12">
            <v>636830</v>
          </cell>
        </row>
        <row r="13">
          <cell r="AP13">
            <v>644812</v>
          </cell>
          <cell r="AQ13">
            <v>646270</v>
          </cell>
        </row>
        <row r="14">
          <cell r="AP14">
            <v>646742</v>
          </cell>
          <cell r="AQ14">
            <v>652080</v>
          </cell>
        </row>
        <row r="15">
          <cell r="AP15">
            <v>649632</v>
          </cell>
          <cell r="AQ15">
            <v>648181</v>
          </cell>
        </row>
        <row r="16">
          <cell r="AP16">
            <v>649080</v>
          </cell>
          <cell r="AQ16">
            <v>655053</v>
          </cell>
        </row>
        <row r="17">
          <cell r="AP17">
            <v>657158</v>
          </cell>
          <cell r="AQ17">
            <v>660684</v>
          </cell>
        </row>
        <row r="18">
          <cell r="AP18">
            <v>640560</v>
          </cell>
          <cell r="AQ18">
            <v>644467</v>
          </cell>
        </row>
        <row r="19">
          <cell r="AP19">
            <v>626641</v>
          </cell>
          <cell r="AQ19">
            <v>629892</v>
          </cell>
        </row>
        <row r="20">
          <cell r="AP20">
            <v>633296</v>
          </cell>
          <cell r="AQ20">
            <v>636037</v>
          </cell>
        </row>
        <row r="21">
          <cell r="AP21">
            <v>580883</v>
          </cell>
          <cell r="AQ21">
            <v>582287</v>
          </cell>
        </row>
        <row r="22">
          <cell r="AP22">
            <v>612027</v>
          </cell>
          <cell r="AQ22">
            <v>615842</v>
          </cell>
        </row>
        <row r="23">
          <cell r="AP23">
            <v>622146</v>
          </cell>
          <cell r="AQ23">
            <v>623811</v>
          </cell>
        </row>
        <row r="24">
          <cell r="AP24">
            <v>644371</v>
          </cell>
          <cell r="AQ24">
            <v>645033</v>
          </cell>
        </row>
        <row r="25">
          <cell r="AP25">
            <v>622887</v>
          </cell>
          <cell r="AQ25">
            <v>626199</v>
          </cell>
        </row>
        <row r="26">
          <cell r="AP26">
            <v>606776</v>
          </cell>
          <cell r="AQ26">
            <v>609671</v>
          </cell>
        </row>
        <row r="27">
          <cell r="AP27">
            <v>632932</v>
          </cell>
          <cell r="AQ27">
            <v>635802</v>
          </cell>
        </row>
        <row r="28">
          <cell r="AP28">
            <v>646060</v>
          </cell>
          <cell r="AQ28">
            <v>650043</v>
          </cell>
        </row>
        <row r="29">
          <cell r="AP29">
            <v>662369</v>
          </cell>
          <cell r="AQ29">
            <v>664220</v>
          </cell>
        </row>
        <row r="30">
          <cell r="AP30">
            <v>643030</v>
          </cell>
          <cell r="AQ30">
            <v>644814</v>
          </cell>
        </row>
        <row r="31">
          <cell r="AP31">
            <v>653191</v>
          </cell>
          <cell r="AQ31">
            <v>656696</v>
          </cell>
        </row>
        <row r="32">
          <cell r="AP32">
            <v>657482</v>
          </cell>
          <cell r="AQ32">
            <v>661438</v>
          </cell>
        </row>
        <row r="33">
          <cell r="AP33">
            <v>672105</v>
          </cell>
          <cell r="AQ33">
            <v>673515</v>
          </cell>
        </row>
        <row r="34">
          <cell r="AP34">
            <v>657830</v>
          </cell>
          <cell r="AQ34">
            <v>662162</v>
          </cell>
        </row>
        <row r="35">
          <cell r="AP35">
            <v>660582</v>
          </cell>
          <cell r="AQ35">
            <v>661078</v>
          </cell>
        </row>
        <row r="36">
          <cell r="AP36">
            <v>0</v>
          </cell>
          <cell r="AQ36">
            <v>0</v>
          </cell>
        </row>
      </sheetData>
      <sheetData sheetId="6"/>
      <sheetData sheetId="7"/>
      <sheetData sheetId="8">
        <row r="6">
          <cell r="A6">
            <v>46266</v>
          </cell>
          <cell r="Z6">
            <v>9</v>
          </cell>
          <cell r="AA6">
            <v>457500</v>
          </cell>
          <cell r="AB6">
            <v>0</v>
          </cell>
          <cell r="AC6">
            <v>196216</v>
          </cell>
          <cell r="AD6">
            <v>38000</v>
          </cell>
          <cell r="AE6">
            <v>505837</v>
          </cell>
          <cell r="AF6">
            <v>0</v>
          </cell>
          <cell r="AG6">
            <v>182216</v>
          </cell>
          <cell r="AH6">
            <v>0</v>
          </cell>
        </row>
        <row r="7">
          <cell r="Z7">
            <v>9</v>
          </cell>
          <cell r="AA7">
            <v>449348</v>
          </cell>
          <cell r="AB7">
            <v>0</v>
          </cell>
          <cell r="AC7">
            <v>185995</v>
          </cell>
          <cell r="AD7">
            <v>38000</v>
          </cell>
          <cell r="AE7">
            <v>503787</v>
          </cell>
          <cell r="AF7">
            <v>0</v>
          </cell>
          <cell r="AG7">
            <v>173995</v>
          </cell>
          <cell r="AH7">
            <v>0</v>
          </cell>
        </row>
        <row r="8">
          <cell r="Z8">
            <v>9</v>
          </cell>
          <cell r="AA8">
            <v>461100</v>
          </cell>
          <cell r="AB8">
            <v>0</v>
          </cell>
          <cell r="AC8">
            <v>169985</v>
          </cell>
          <cell r="AD8">
            <v>30000</v>
          </cell>
          <cell r="AE8">
            <v>505480</v>
          </cell>
          <cell r="AF8">
            <v>0</v>
          </cell>
          <cell r="AG8">
            <v>158985</v>
          </cell>
          <cell r="AH8">
            <v>0</v>
          </cell>
        </row>
        <row r="9">
          <cell r="Z9">
            <v>9</v>
          </cell>
          <cell r="AA9">
            <v>424662</v>
          </cell>
          <cell r="AB9">
            <v>0</v>
          </cell>
          <cell r="AC9">
            <v>117455</v>
          </cell>
          <cell r="AD9">
            <v>30000</v>
          </cell>
          <cell r="AE9">
            <v>506220</v>
          </cell>
          <cell r="AF9">
            <v>0</v>
          </cell>
          <cell r="AG9">
            <v>68455</v>
          </cell>
          <cell r="AH9">
            <v>0</v>
          </cell>
        </row>
        <row r="10">
          <cell r="Z10">
            <v>9</v>
          </cell>
          <cell r="AA10">
            <v>357313</v>
          </cell>
          <cell r="AB10">
            <v>0</v>
          </cell>
          <cell r="AC10">
            <v>151881</v>
          </cell>
          <cell r="AD10">
            <v>30000</v>
          </cell>
          <cell r="AE10">
            <v>503376</v>
          </cell>
          <cell r="AF10">
            <v>0</v>
          </cell>
          <cell r="AG10">
            <v>36881</v>
          </cell>
          <cell r="AH10">
            <v>0</v>
          </cell>
        </row>
        <row r="11">
          <cell r="Z11">
            <v>9</v>
          </cell>
          <cell r="AA11">
            <v>351500</v>
          </cell>
          <cell r="AB11">
            <v>0</v>
          </cell>
          <cell r="AC11">
            <v>91923</v>
          </cell>
          <cell r="AD11">
            <v>30000</v>
          </cell>
          <cell r="AE11">
            <v>472102</v>
          </cell>
          <cell r="AF11">
            <v>0</v>
          </cell>
          <cell r="AG11">
            <v>0</v>
          </cell>
          <cell r="AH11">
            <v>0</v>
          </cell>
        </row>
        <row r="12">
          <cell r="Z12">
            <v>9</v>
          </cell>
          <cell r="AA12">
            <v>455500</v>
          </cell>
          <cell r="AB12">
            <v>0</v>
          </cell>
          <cell r="AC12">
            <v>181733</v>
          </cell>
          <cell r="AD12">
            <v>30000</v>
          </cell>
          <cell r="AE12">
            <v>500813</v>
          </cell>
          <cell r="AF12">
            <v>0</v>
          </cell>
          <cell r="AG12">
            <v>169733</v>
          </cell>
          <cell r="AH12">
            <v>0</v>
          </cell>
        </row>
        <row r="13">
          <cell r="Z13">
            <v>9</v>
          </cell>
          <cell r="AA13">
            <v>461500</v>
          </cell>
          <cell r="AB13">
            <v>0</v>
          </cell>
          <cell r="AC13">
            <v>183237</v>
          </cell>
          <cell r="AD13">
            <v>30000</v>
          </cell>
          <cell r="AE13">
            <v>501154</v>
          </cell>
          <cell r="AF13">
            <v>0</v>
          </cell>
          <cell r="AG13">
            <v>173237</v>
          </cell>
          <cell r="AH13">
            <v>0</v>
          </cell>
        </row>
        <row r="14">
          <cell r="Z14">
            <v>9</v>
          </cell>
          <cell r="AA14">
            <v>461500</v>
          </cell>
          <cell r="AB14">
            <v>0</v>
          </cell>
          <cell r="AC14">
            <v>185900</v>
          </cell>
          <cell r="AD14">
            <v>30000</v>
          </cell>
          <cell r="AE14">
            <v>503007</v>
          </cell>
          <cell r="AF14">
            <v>0</v>
          </cell>
          <cell r="AG14">
            <v>177900</v>
          </cell>
          <cell r="AH14">
            <v>0</v>
          </cell>
        </row>
        <row r="15">
          <cell r="Z15">
            <v>9</v>
          </cell>
          <cell r="AA15">
            <v>464500</v>
          </cell>
          <cell r="AB15">
            <v>0</v>
          </cell>
          <cell r="AC15">
            <v>185973</v>
          </cell>
          <cell r="AD15">
            <v>30000</v>
          </cell>
          <cell r="AE15">
            <v>506323</v>
          </cell>
          <cell r="AF15">
            <v>0</v>
          </cell>
          <cell r="AG15">
            <v>173973</v>
          </cell>
          <cell r="AH15">
            <v>0</v>
          </cell>
        </row>
        <row r="16">
          <cell r="Z16">
            <v>9</v>
          </cell>
          <cell r="AA16">
            <v>464000</v>
          </cell>
          <cell r="AB16">
            <v>0</v>
          </cell>
          <cell r="AC16">
            <v>184973</v>
          </cell>
          <cell r="AD16">
            <v>30000</v>
          </cell>
          <cell r="AE16">
            <v>505207</v>
          </cell>
          <cell r="AF16">
            <v>0</v>
          </cell>
          <cell r="AG16">
            <v>178973</v>
          </cell>
          <cell r="AH16">
            <v>0</v>
          </cell>
        </row>
        <row r="17">
          <cell r="Z17">
            <v>9</v>
          </cell>
          <cell r="AA17">
            <v>461000</v>
          </cell>
          <cell r="AB17">
            <v>0</v>
          </cell>
          <cell r="AC17">
            <v>196557</v>
          </cell>
          <cell r="AD17">
            <v>30000</v>
          </cell>
          <cell r="AE17">
            <v>501427</v>
          </cell>
          <cell r="AF17">
            <v>0</v>
          </cell>
          <cell r="AG17">
            <v>188557</v>
          </cell>
          <cell r="AH17">
            <v>0</v>
          </cell>
        </row>
        <row r="18">
          <cell r="Z18">
            <v>9</v>
          </cell>
          <cell r="AA18">
            <v>461000</v>
          </cell>
          <cell r="AB18">
            <v>0</v>
          </cell>
          <cell r="AC18">
            <v>180215</v>
          </cell>
          <cell r="AD18">
            <v>30000</v>
          </cell>
          <cell r="AE18">
            <v>501000</v>
          </cell>
          <cell r="AF18">
            <v>0</v>
          </cell>
          <cell r="AG18">
            <v>173215</v>
          </cell>
          <cell r="AH18">
            <v>0</v>
          </cell>
        </row>
        <row r="19">
          <cell r="Z19">
            <v>9</v>
          </cell>
          <cell r="AA19">
            <v>464170</v>
          </cell>
          <cell r="AB19">
            <v>0</v>
          </cell>
          <cell r="AC19">
            <v>166367</v>
          </cell>
          <cell r="AD19">
            <v>30000</v>
          </cell>
          <cell r="AE19">
            <v>511670</v>
          </cell>
          <cell r="AF19">
            <v>0</v>
          </cell>
          <cell r="AG19">
            <v>150867</v>
          </cell>
          <cell r="AH19">
            <v>0</v>
          </cell>
        </row>
        <row r="20">
          <cell r="Z20">
            <v>9</v>
          </cell>
          <cell r="AA20">
            <v>466500</v>
          </cell>
          <cell r="AB20">
            <v>0</v>
          </cell>
          <cell r="AC20">
            <v>166557</v>
          </cell>
          <cell r="AD20">
            <v>30000</v>
          </cell>
          <cell r="AE20">
            <v>508500</v>
          </cell>
          <cell r="AF20">
            <v>0</v>
          </cell>
          <cell r="AG20">
            <v>156557</v>
          </cell>
          <cell r="AH20">
            <v>0</v>
          </cell>
        </row>
        <row r="21">
          <cell r="Z21">
            <v>9</v>
          </cell>
          <cell r="AA21">
            <v>454000</v>
          </cell>
          <cell r="AB21">
            <v>0</v>
          </cell>
          <cell r="AC21">
            <v>126503</v>
          </cell>
          <cell r="AD21">
            <v>30000</v>
          </cell>
          <cell r="AE21">
            <v>502645</v>
          </cell>
          <cell r="AF21">
            <v>0</v>
          </cell>
          <cell r="AG21">
            <v>109503</v>
          </cell>
          <cell r="AH21">
            <v>0</v>
          </cell>
        </row>
        <row r="22">
          <cell r="Z22">
            <v>9</v>
          </cell>
          <cell r="AA22">
            <v>460000</v>
          </cell>
          <cell r="AB22">
            <v>0</v>
          </cell>
          <cell r="AC22">
            <v>150490</v>
          </cell>
          <cell r="AD22">
            <v>30000</v>
          </cell>
          <cell r="AE22">
            <v>504676</v>
          </cell>
          <cell r="AF22">
            <v>0</v>
          </cell>
          <cell r="AG22">
            <v>139490</v>
          </cell>
          <cell r="AH22">
            <v>0</v>
          </cell>
        </row>
        <row r="23">
          <cell r="Z23">
            <v>9</v>
          </cell>
          <cell r="AA23">
            <v>459000</v>
          </cell>
          <cell r="AB23">
            <v>0</v>
          </cell>
          <cell r="AC23">
            <v>161529</v>
          </cell>
          <cell r="AD23">
            <v>30000</v>
          </cell>
          <cell r="AE23">
            <v>498123</v>
          </cell>
          <cell r="AF23">
            <v>0</v>
          </cell>
          <cell r="AG23">
            <v>153529</v>
          </cell>
          <cell r="AH23">
            <v>0</v>
          </cell>
        </row>
        <row r="24">
          <cell r="Z24">
            <v>9</v>
          </cell>
          <cell r="AA24">
            <v>456000</v>
          </cell>
          <cell r="AB24">
            <v>0</v>
          </cell>
          <cell r="AC24">
            <v>186911</v>
          </cell>
          <cell r="AD24">
            <v>30000</v>
          </cell>
          <cell r="AE24">
            <v>467815</v>
          </cell>
          <cell r="AF24">
            <v>0</v>
          </cell>
          <cell r="AG24">
            <v>175911</v>
          </cell>
          <cell r="AH24">
            <v>30000</v>
          </cell>
        </row>
        <row r="25">
          <cell r="Z25">
            <v>9</v>
          </cell>
          <cell r="AA25">
            <v>457000</v>
          </cell>
          <cell r="AB25">
            <v>0</v>
          </cell>
          <cell r="AC25">
            <v>166694</v>
          </cell>
          <cell r="AD25">
            <v>33000</v>
          </cell>
          <cell r="AE25">
            <v>470348</v>
          </cell>
          <cell r="AF25">
            <v>0</v>
          </cell>
          <cell r="AG25">
            <v>157694</v>
          </cell>
          <cell r="AH25">
            <v>30666</v>
          </cell>
        </row>
        <row r="26">
          <cell r="Z26">
            <v>9</v>
          </cell>
          <cell r="AA26">
            <v>438800</v>
          </cell>
          <cell r="AB26">
            <v>0</v>
          </cell>
          <cell r="AC26">
            <v>167756</v>
          </cell>
          <cell r="AD26">
            <v>33000</v>
          </cell>
          <cell r="AE26">
            <v>454449</v>
          </cell>
          <cell r="AF26">
            <v>0</v>
          </cell>
          <cell r="AG26">
            <v>157756</v>
          </cell>
          <cell r="AH26">
            <v>30666</v>
          </cell>
        </row>
        <row r="27">
          <cell r="Z27">
            <v>9</v>
          </cell>
          <cell r="AA27">
            <v>434800</v>
          </cell>
          <cell r="AB27">
            <v>0</v>
          </cell>
          <cell r="AC27">
            <v>197239</v>
          </cell>
          <cell r="AD27">
            <v>33000</v>
          </cell>
          <cell r="AE27">
            <v>453468</v>
          </cell>
          <cell r="AF27">
            <v>0</v>
          </cell>
          <cell r="AG27">
            <v>183239</v>
          </cell>
          <cell r="AH27">
            <v>30666</v>
          </cell>
        </row>
        <row r="28">
          <cell r="Z28">
            <v>9</v>
          </cell>
          <cell r="AA28">
            <v>438800</v>
          </cell>
          <cell r="AB28">
            <v>0</v>
          </cell>
          <cell r="AC28">
            <v>206231</v>
          </cell>
          <cell r="AD28">
            <v>33000</v>
          </cell>
          <cell r="AE28">
            <v>453096</v>
          </cell>
          <cell r="AF28">
            <v>0</v>
          </cell>
          <cell r="AG28">
            <v>196231</v>
          </cell>
          <cell r="AH28">
            <v>30666</v>
          </cell>
        </row>
        <row r="29">
          <cell r="Z29">
            <v>9</v>
          </cell>
          <cell r="AA29">
            <v>441800</v>
          </cell>
          <cell r="AB29">
            <v>0</v>
          </cell>
          <cell r="AC29">
            <v>219326</v>
          </cell>
          <cell r="AD29">
            <v>33000</v>
          </cell>
          <cell r="AE29">
            <v>456062</v>
          </cell>
          <cell r="AF29">
            <v>0</v>
          </cell>
          <cell r="AG29">
            <v>209326</v>
          </cell>
          <cell r="AH29">
            <v>30666</v>
          </cell>
        </row>
        <row r="30">
          <cell r="Z30">
            <v>9</v>
          </cell>
          <cell r="AA30">
            <v>438800</v>
          </cell>
          <cell r="AB30">
            <v>0</v>
          </cell>
          <cell r="AC30">
            <v>203985</v>
          </cell>
          <cell r="AD30">
            <v>33000</v>
          </cell>
          <cell r="AE30">
            <v>452274</v>
          </cell>
          <cell r="AF30">
            <v>0</v>
          </cell>
          <cell r="AG30">
            <v>191985</v>
          </cell>
          <cell r="AH30">
            <v>30666</v>
          </cell>
        </row>
        <row r="31">
          <cell r="Z31">
            <v>9</v>
          </cell>
          <cell r="AA31">
            <v>447800</v>
          </cell>
          <cell r="AB31">
            <v>0</v>
          </cell>
          <cell r="AC31">
            <v>204747</v>
          </cell>
          <cell r="AD31">
            <v>44000</v>
          </cell>
          <cell r="AE31">
            <v>468823</v>
          </cell>
          <cell r="AF31">
            <v>0</v>
          </cell>
          <cell r="AG31">
            <v>197047</v>
          </cell>
          <cell r="AH31">
            <v>30666</v>
          </cell>
        </row>
        <row r="32">
          <cell r="Z32">
            <v>9</v>
          </cell>
          <cell r="AA32">
            <v>453800</v>
          </cell>
          <cell r="AB32">
            <v>0</v>
          </cell>
          <cell r="AC32">
            <v>203455</v>
          </cell>
          <cell r="AD32">
            <v>33000</v>
          </cell>
          <cell r="AE32">
            <v>473347</v>
          </cell>
          <cell r="AF32">
            <v>0</v>
          </cell>
          <cell r="AG32">
            <v>188455</v>
          </cell>
          <cell r="AH32">
            <v>30666</v>
          </cell>
        </row>
        <row r="33">
          <cell r="Z33">
            <v>9</v>
          </cell>
          <cell r="AA33">
            <v>468800</v>
          </cell>
          <cell r="AB33">
            <v>0</v>
          </cell>
          <cell r="AC33">
            <v>203383</v>
          </cell>
          <cell r="AD33">
            <v>33000</v>
          </cell>
          <cell r="AE33">
            <v>479496</v>
          </cell>
          <cell r="AF33">
            <v>0</v>
          </cell>
          <cell r="AG33">
            <v>194383</v>
          </cell>
          <cell r="AH33">
            <v>30666</v>
          </cell>
        </row>
        <row r="34">
          <cell r="Z34">
            <v>9</v>
          </cell>
          <cell r="AA34">
            <v>463800</v>
          </cell>
          <cell r="AB34">
            <v>0</v>
          </cell>
          <cell r="AC34">
            <v>193383</v>
          </cell>
          <cell r="AD34">
            <v>33000</v>
          </cell>
          <cell r="AE34">
            <v>479134</v>
          </cell>
          <cell r="AF34">
            <v>0</v>
          </cell>
          <cell r="AG34">
            <v>181383</v>
          </cell>
          <cell r="AH34">
            <v>30666</v>
          </cell>
        </row>
        <row r="35">
          <cell r="Z35">
            <v>9</v>
          </cell>
          <cell r="AA35">
            <v>468800</v>
          </cell>
          <cell r="AB35">
            <v>0</v>
          </cell>
          <cell r="AC35">
            <v>191505</v>
          </cell>
          <cell r="AD35">
            <v>33000</v>
          </cell>
          <cell r="AE35">
            <v>484642</v>
          </cell>
          <cell r="AF35">
            <v>0</v>
          </cell>
          <cell r="AG35">
            <v>179505</v>
          </cell>
          <cell r="AH35">
            <v>30666</v>
          </cell>
        </row>
        <row r="36">
          <cell r="Z36">
            <v>1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</row>
      </sheetData>
      <sheetData sheetId="9">
        <row r="17">
          <cell r="D17">
            <v>44957</v>
          </cell>
          <cell r="E17">
            <v>44985</v>
          </cell>
          <cell r="F17">
            <v>45016</v>
          </cell>
          <cell r="G17">
            <v>45046</v>
          </cell>
          <cell r="H17">
            <v>45077</v>
          </cell>
          <cell r="I17">
            <v>45107</v>
          </cell>
          <cell r="J17">
            <v>45138</v>
          </cell>
          <cell r="K17">
            <v>45169</v>
          </cell>
          <cell r="L17">
            <v>45199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3C82D-E447-47FF-92ED-98BF7A56F75F}">
  <dimension ref="A1:Q36"/>
  <sheetViews>
    <sheetView tabSelected="1" zoomScale="115" zoomScaleNormal="115" workbookViewId="0">
      <selection activeCell="R7" sqref="R7"/>
    </sheetView>
  </sheetViews>
  <sheetFormatPr defaultColWidth="9.140625" defaultRowHeight="15" x14ac:dyDescent="0.25"/>
  <cols>
    <col min="1" max="1" width="9.140625" style="6"/>
    <col min="2" max="2" width="9.140625" style="7"/>
    <col min="3" max="3" width="15.28515625" style="8" customWidth="1"/>
    <col min="4" max="15" width="9.140625" style="6"/>
    <col min="16" max="17" width="9.140625" style="27"/>
    <col min="18" max="16384" width="9.140625" style="6"/>
  </cols>
  <sheetData>
    <row r="1" spans="1:16" x14ac:dyDescent="0.25">
      <c r="A1" s="13"/>
      <c r="B1" s="14"/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6" x14ac:dyDescent="0.25">
      <c r="A2" s="17"/>
    </row>
    <row r="3" spans="1:16" x14ac:dyDescent="0.25">
      <c r="A3" s="17"/>
    </row>
    <row r="4" spans="1:16" x14ac:dyDescent="0.25">
      <c r="A4" s="17"/>
    </row>
    <row r="5" spans="1:16" x14ac:dyDescent="0.25">
      <c r="A5" s="17"/>
    </row>
    <row r="6" spans="1:16" ht="26.25" customHeight="1" x14ac:dyDescent="0.25">
      <c r="A6" s="17"/>
      <c r="B6" s="34" t="str">
        <f ca="1">"This information was last updated " &amp; TEXT(TODAY(),"dd/mm/yyyy") &amp; ", is current as of that date and replaces all previous versions"</f>
        <v>This information was last updated 26/10/2026, is current as of that date and replaces all previous versions</v>
      </c>
    </row>
    <row r="7" spans="1:16" ht="20.25" x14ac:dyDescent="0.3">
      <c r="A7" s="17"/>
      <c r="B7" s="25" t="s">
        <v>12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8"/>
    </row>
    <row r="8" spans="1:16" x14ac:dyDescent="0.25">
      <c r="A8" s="17"/>
      <c r="B8" s="24" t="s">
        <v>0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</row>
    <row r="9" spans="1:16" x14ac:dyDescent="0.25">
      <c r="A9" s="17"/>
      <c r="B9" s="1" t="s">
        <v>1</v>
      </c>
      <c r="C9" s="2" t="s">
        <v>2</v>
      </c>
      <c r="D9" s="3">
        <v>44957</v>
      </c>
      <c r="E9" s="3">
        <v>44985</v>
      </c>
      <c r="F9" s="3">
        <v>45016</v>
      </c>
      <c r="G9" s="3">
        <v>45046</v>
      </c>
      <c r="H9" s="3">
        <v>45077</v>
      </c>
      <c r="I9" s="3">
        <v>45107</v>
      </c>
      <c r="J9" s="3">
        <v>45138</v>
      </c>
      <c r="K9" s="3">
        <v>45169</v>
      </c>
      <c r="L9" s="3">
        <v>45199</v>
      </c>
      <c r="M9" s="3">
        <v>45230</v>
      </c>
      <c r="N9" s="3">
        <v>45260</v>
      </c>
      <c r="O9" s="3">
        <v>45291</v>
      </c>
    </row>
    <row r="10" spans="1:16" x14ac:dyDescent="0.25">
      <c r="A10" s="17"/>
      <c r="B10" s="9">
        <v>2026</v>
      </c>
      <c r="C10" s="10"/>
      <c r="D10" s="4" t="s">
        <v>13</v>
      </c>
      <c r="E10" s="4" t="s">
        <v>13</v>
      </c>
      <c r="F10" s="4" t="s">
        <v>13</v>
      </c>
      <c r="G10" s="4" t="s">
        <v>13</v>
      </c>
      <c r="H10" s="4" t="s">
        <v>13</v>
      </c>
      <c r="I10" s="4" t="s">
        <v>13</v>
      </c>
      <c r="J10" s="4" t="s">
        <v>13</v>
      </c>
      <c r="K10" s="4" t="str">
        <f>IF(MONTH('[2]DDPL SCADA Migration'!$A$4)=MONTH(K9),SUM('[2]DDPL Actuals'!$AP:$AP)/1000,"")</f>
        <v/>
      </c>
      <c r="L10" s="4">
        <f>IF(MONTH('[2]DDPL SCADA Migration'!$A$4)=MONTH(L9),SUM('[2]DDPL Actuals'!$AP:$AP)/1000,"")</f>
        <v>18777.008000000002</v>
      </c>
      <c r="M10" s="4" t="s">
        <v>13</v>
      </c>
      <c r="N10" s="4" t="s">
        <v>13</v>
      </c>
      <c r="O10" s="4" t="s">
        <v>13</v>
      </c>
    </row>
    <row r="11" spans="1:16" x14ac:dyDescent="0.25">
      <c r="A11" s="17"/>
      <c r="B11" s="18"/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</row>
    <row r="12" spans="1:16" x14ac:dyDescent="0.25">
      <c r="A12" s="17"/>
      <c r="B12" s="24" t="s">
        <v>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</row>
    <row r="13" spans="1:16" ht="25.5" customHeight="1" x14ac:dyDescent="0.25">
      <c r="A13" s="17"/>
      <c r="B13" s="1" t="s">
        <v>1</v>
      </c>
      <c r="C13" s="2" t="str">
        <f>$C$9</f>
        <v>TJ/month</v>
      </c>
      <c r="D13" s="3">
        <f t="shared" ref="D13:O13" si="0">D9</f>
        <v>44957</v>
      </c>
      <c r="E13" s="3">
        <f t="shared" si="0"/>
        <v>44985</v>
      </c>
      <c r="F13" s="3">
        <f t="shared" si="0"/>
        <v>45016</v>
      </c>
      <c r="G13" s="3">
        <f t="shared" si="0"/>
        <v>45046</v>
      </c>
      <c r="H13" s="3">
        <f t="shared" si="0"/>
        <v>45077</v>
      </c>
      <c r="I13" s="3">
        <f t="shared" si="0"/>
        <v>45107</v>
      </c>
      <c r="J13" s="3">
        <f t="shared" si="0"/>
        <v>45138</v>
      </c>
      <c r="K13" s="3">
        <f t="shared" si="0"/>
        <v>45169</v>
      </c>
      <c r="L13" s="3">
        <f t="shared" si="0"/>
        <v>45199</v>
      </c>
      <c r="M13" s="3">
        <f t="shared" si="0"/>
        <v>45230</v>
      </c>
      <c r="N13" s="3">
        <f t="shared" si="0"/>
        <v>45260</v>
      </c>
      <c r="O13" s="3">
        <f t="shared" si="0"/>
        <v>45291</v>
      </c>
    </row>
    <row r="14" spans="1:16" x14ac:dyDescent="0.25">
      <c r="A14" s="17"/>
      <c r="B14" s="9">
        <v>2026</v>
      </c>
      <c r="C14" s="10"/>
      <c r="D14" s="4" t="s">
        <v>13</v>
      </c>
      <c r="E14" s="4" t="s">
        <v>13</v>
      </c>
      <c r="F14" s="4" t="s">
        <v>13</v>
      </c>
      <c r="G14" s="4" t="s">
        <v>13</v>
      </c>
      <c r="H14" s="4" t="s">
        <v>13</v>
      </c>
      <c r="I14" s="4" t="s">
        <v>13</v>
      </c>
      <c r="J14" s="4" t="s">
        <v>13</v>
      </c>
      <c r="K14" s="4" t="str">
        <f>IF(MONTH('[2]DDPL SCADA Migration'!$A$4)=MONTH(K9),SUM('[2]DDPL Actuals'!$AQ:$AQ)/1000,"")</f>
        <v/>
      </c>
      <c r="L14" s="4">
        <f>IF(MONTH('[2]DDPL SCADA Migration'!$A$4)=MONTH(L9),SUM('[2]DDPL Actuals'!$AQ:$AQ)/1000,"")</f>
        <v>18859.666000000001</v>
      </c>
      <c r="M14" s="4" t="s">
        <v>13</v>
      </c>
      <c r="N14" s="4" t="s">
        <v>13</v>
      </c>
      <c r="O14" s="4" t="s">
        <v>13</v>
      </c>
    </row>
    <row r="15" spans="1:16" ht="20.25" x14ac:dyDescent="0.3">
      <c r="A15" s="17"/>
      <c r="B15" s="26" t="s">
        <v>4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</row>
    <row r="16" spans="1:16" x14ac:dyDescent="0.25">
      <c r="A16" s="17"/>
      <c r="B16" s="24" t="s">
        <v>5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</row>
    <row r="17" spans="1:16" ht="25.5" customHeight="1" x14ac:dyDescent="0.25">
      <c r="A17" s="17"/>
      <c r="B17" s="1" t="s">
        <v>1</v>
      </c>
      <c r="C17" s="2" t="str">
        <f>$C$9</f>
        <v>TJ/month</v>
      </c>
      <c r="D17" s="3">
        <f t="shared" ref="D17:O17" si="1">D9</f>
        <v>44957</v>
      </c>
      <c r="E17" s="3">
        <f t="shared" si="1"/>
        <v>44985</v>
      </c>
      <c r="F17" s="3">
        <f t="shared" si="1"/>
        <v>45016</v>
      </c>
      <c r="G17" s="3">
        <f t="shared" si="1"/>
        <v>45046</v>
      </c>
      <c r="H17" s="3">
        <f t="shared" si="1"/>
        <v>45077</v>
      </c>
      <c r="I17" s="3">
        <f t="shared" si="1"/>
        <v>45107</v>
      </c>
      <c r="J17" s="3">
        <f t="shared" si="1"/>
        <v>45138</v>
      </c>
      <c r="K17" s="3">
        <f t="shared" si="1"/>
        <v>45169</v>
      </c>
      <c r="L17" s="3">
        <f t="shared" si="1"/>
        <v>45199</v>
      </c>
      <c r="M17" s="3">
        <f t="shared" si="1"/>
        <v>45230</v>
      </c>
      <c r="N17" s="3">
        <f t="shared" si="1"/>
        <v>45260</v>
      </c>
      <c r="O17" s="3">
        <f t="shared" si="1"/>
        <v>45291</v>
      </c>
    </row>
    <row r="18" spans="1:16" ht="16.5" customHeight="1" x14ac:dyDescent="0.25">
      <c r="A18" s="17"/>
      <c r="B18" s="11">
        <f>YEAR('[1]DDPL SCADA Migration'!$A$4)</f>
        <v>2026</v>
      </c>
      <c r="C18" s="21" t="s">
        <v>6</v>
      </c>
      <c r="D18" s="22" t="str">
        <f>IF(MONTH('[1]Services Mapping'!$A$6)=MONTH(D$17),SUMIFS('[1]Services Mapping'!$AA$6:$AA$40,'[1]Services Mapping'!$Z$6:$Z$40,COUNTA('[1]GMR Report'!$D$17:D$17))/1000,"")</f>
        <v/>
      </c>
      <c r="E18" s="22" t="str">
        <f>IF(MONTH('[1]Services Mapping'!$A$6)=MONTH(E$17),SUMIFS('[1]Services Mapping'!$AA$6:$AA$40,'[1]Services Mapping'!$Z$6:$Z$40,COUNTA('[1]GMR Report'!$D$17:E$17))/1000,"")</f>
        <v/>
      </c>
      <c r="F18" s="22" t="str">
        <f>IF(MONTH('[1]Services Mapping'!$A$6)=MONTH(F$17),SUMIFS('[1]Services Mapping'!$AA$6:$AA$40,'[1]Services Mapping'!$Z$6:$Z$40,COUNTA('[1]GMR Report'!$D$17:F$17))/1000,"")</f>
        <v/>
      </c>
      <c r="G18" s="22" t="str">
        <f>IF(MONTH('[1]Services Mapping'!$A$6)=MONTH(G$17),SUMIFS('[1]Services Mapping'!$AA$6:$AA$40,'[1]Services Mapping'!$Z$6:$Z$40,COUNTA('[1]GMR Report'!$D$17:G$17))/1000,"")</f>
        <v/>
      </c>
      <c r="H18" s="22" t="str">
        <f>IF(MONTH('[1]Services Mapping'!$A$6)=MONTH(H$17),SUMIFS('[1]Services Mapping'!$AA$6:$AA$40,'[1]Services Mapping'!$Z$6:$Z$40,COUNTA('[1]GMR Report'!$D$17:H$17))/1000,"")</f>
        <v/>
      </c>
      <c r="I18" s="22" t="str">
        <f>IF(MONTH('[1]Services Mapping'!$A$6)=MONTH(I$17),SUMIFS('[1]Services Mapping'!$AA$6:$AA$40,'[1]Services Mapping'!$Z$6:$Z$40,COUNTA('[1]GMR Report'!$D$17:I$17))/1000,"")</f>
        <v/>
      </c>
      <c r="J18" s="22"/>
      <c r="K18" s="22" t="str">
        <f>IF(MONTH('[2]Services Mapping'!$A$6)=MONTH(K$17),SUMIFS('[2]Services Mapping'!$AA$6:$AA$40,'[2]Services Mapping'!$Z$6:$Z$40,COUNTA('[2]GMR Report'!$D$17:K$17))/1000,"")</f>
        <v/>
      </c>
      <c r="L18" s="22">
        <f>IF(MONTH('[2]Services Mapping'!$A$6)=MONTH(L$17),SUMIFS('[2]Services Mapping'!$AA$6:$AA$40,'[2]Services Mapping'!$Z$6:$Z$40,COUNTA('[2]GMR Report'!$D$17:L$17))/1000,"")</f>
        <v>13443.093000000001</v>
      </c>
      <c r="M18" s="22" t="str">
        <f>IF(MONTH('[1]Services Mapping'!$A$6)=MONTH(M$17),SUMIFS('[1]Services Mapping'!$AA$6:$AA$40,'[1]Services Mapping'!$Z$6:$Z$40,COUNTA('[1]GMR Report'!$D$17:M$17))/1000,"")</f>
        <v/>
      </c>
      <c r="N18" s="22" t="str">
        <f>IF(MONTH('[1]Services Mapping'!$A$6)=MONTH(N$17),SUMIFS('[1]Services Mapping'!$AA$6:$AA$40,'[1]Services Mapping'!$Z$6:$Z$40,COUNTA('[1]GMR Report'!$D$17:N$17))/1000,"")</f>
        <v/>
      </c>
      <c r="O18" s="22" t="str">
        <f>IF(MONTH('[1]Services Mapping'!$A$6)=MONTH(O$17),SUMIFS('[1]Services Mapping'!$AA$6:$AA$40,'[1]Services Mapping'!$Z$6:$Z$40,COUNTA('[1]GMR Report'!$D$17:O$17))/1000,"")</f>
        <v/>
      </c>
      <c r="P18" s="29"/>
    </row>
    <row r="19" spans="1:16" ht="16.5" customHeight="1" x14ac:dyDescent="0.25">
      <c r="A19" s="17"/>
      <c r="B19" s="11"/>
      <c r="C19" s="21" t="s">
        <v>7</v>
      </c>
      <c r="D19" s="23" t="str">
        <f>IF(MONTH('[1]Services Mapping'!$A$6)=MONTH(D$17),SUMIFS('[1]Services Mapping'!$AB$6:$AB$40,'[1]Services Mapping'!$Z$6:$Z$40,COUNTA('[1]GMR Report'!$D$17:D$17))/1000,"")</f>
        <v/>
      </c>
      <c r="E19" s="23" t="str">
        <f>IF(MONTH('[1]Services Mapping'!$A$6)=MONTH(E$17),SUMIFS('[1]Services Mapping'!$AB$6:$AB$40,'[1]Services Mapping'!$Z$6:$Z$40,COUNTA('[1]GMR Report'!$D$17:E$17))/1000,"")</f>
        <v/>
      </c>
      <c r="F19" s="23" t="str">
        <f>IF(MONTH('[1]Services Mapping'!$A$6)=MONTH(F$17),SUMIFS('[1]Services Mapping'!$AB$6:$AB$40,'[1]Services Mapping'!$Z$6:$Z$40,COUNTA('[1]GMR Report'!$D$17:F$17))/1000,"")</f>
        <v/>
      </c>
      <c r="G19" s="23" t="str">
        <f>IF(MONTH('[1]Services Mapping'!$A$6)=MONTH(G$17),SUMIFS('[1]Services Mapping'!$AB$6:$AB$40,'[1]Services Mapping'!$Z$6:$Z$40,COUNTA('[1]GMR Report'!$D$17:G$17))/1000,"")</f>
        <v/>
      </c>
      <c r="H19" s="23" t="str">
        <f>IF(MONTH('[1]Services Mapping'!$A$6)=MONTH(H$17),SUMIFS('[1]Services Mapping'!$AB$6:$AB$40,'[1]Services Mapping'!$Z$6:$Z$40,COUNTA('[1]GMR Report'!$D$17:H$17))/1000,"")</f>
        <v/>
      </c>
      <c r="I19" s="23" t="str">
        <f>IF(MONTH('[1]Services Mapping'!$A$6)=MONTH(I$17),SUMIFS('[1]Services Mapping'!$AB$6:$AB$40,'[1]Services Mapping'!$Z$6:$Z$40,COUNTA('[1]GMR Report'!$D$17:I$17))/1000,"")</f>
        <v/>
      </c>
      <c r="J19" s="23"/>
      <c r="K19" s="23" t="str">
        <f>IF(MONTH('[2]Services Mapping'!$A$6)=MONTH(K$17),SUMIFS('[2]Services Mapping'!$AB$6:$AB$40,'[2]Services Mapping'!$Z$6:$Z$40,COUNTA('[2]GMR Report'!$D$17:K$17))/1000,"")</f>
        <v/>
      </c>
      <c r="L19" s="23">
        <f>IF(MONTH('[2]Services Mapping'!$A$6)=MONTH(L$17),SUMIFS('[2]Services Mapping'!$AB$6:$AB$40,'[2]Services Mapping'!$Z$6:$Z$40,COUNTA('[2]GMR Report'!$D$17:L$17))/1000,"")</f>
        <v>0</v>
      </c>
      <c r="M19" s="23" t="str">
        <f>IF(MONTH('[1]Services Mapping'!$A$6)=MONTH(M$17),SUMIFS('[1]Services Mapping'!$AB$6:$AB$40,'[1]Services Mapping'!$Z$6:$Z$40,COUNTA('[1]GMR Report'!$D$17:M$17))/1000,"")</f>
        <v/>
      </c>
      <c r="N19" s="23" t="str">
        <f>IF(MONTH('[1]Services Mapping'!$A$6)=MONTH(N$17),SUMIFS('[1]Services Mapping'!$AB$6:$AB$40,'[1]Services Mapping'!$Z$6:$Z$40,COUNTA('[1]GMR Report'!$D$17:N$17))/1000,"")</f>
        <v/>
      </c>
      <c r="O19" s="23" t="str">
        <f>IF(MONTH('[1]Services Mapping'!$A$6)=MONTH(O$17),SUMIFS('[1]Services Mapping'!$AB$6:$AB$40,'[1]Services Mapping'!$Z$6:$Z$40,COUNTA('[1]GMR Report'!$D$17:O$17))/1000,"")</f>
        <v/>
      </c>
      <c r="P19" s="30"/>
    </row>
    <row r="20" spans="1:16" ht="16.5" customHeight="1" x14ac:dyDescent="0.25">
      <c r="A20" s="17"/>
      <c r="B20" s="11"/>
      <c r="C20" s="21" t="s">
        <v>8</v>
      </c>
      <c r="D20" s="23" t="str">
        <f>IF(MONTH('[1]Services Mapping'!$A$6)=MONTH(D$17),SUMIFS('[1]Services Mapping'!$AC$6:$AC$40,'[1]Services Mapping'!$Z$6:$Z$40,COUNTA('[1]GMR Report'!$D$17:D$17))/1000,"")</f>
        <v/>
      </c>
      <c r="E20" s="23" t="str">
        <f>IF(MONTH('[1]Services Mapping'!$A$6)=MONTH(E$17),SUMIFS('[1]Services Mapping'!$AC$6:$AC$40,'[1]Services Mapping'!$Z$6:$Z$40,COUNTA('[1]GMR Report'!$D$17:E$17))/1000,"")</f>
        <v/>
      </c>
      <c r="F20" s="23" t="str">
        <f>IF(MONTH('[1]Services Mapping'!$A$6)=MONTH(F$17),SUMIFS('[1]Services Mapping'!$AC$6:$AC$40,'[1]Services Mapping'!$Z$6:$Z$40,COUNTA('[1]GMR Report'!$D$17:F$17))/1000,"")</f>
        <v/>
      </c>
      <c r="G20" s="23" t="str">
        <f>IF(MONTH('[1]Services Mapping'!$A$6)=MONTH(G$17),SUMIFS('[1]Services Mapping'!$AC$6:$AC$40,'[1]Services Mapping'!$Z$6:$Z$40,COUNTA('[1]GMR Report'!$D$17:G$17))/1000,"")</f>
        <v/>
      </c>
      <c r="H20" s="23" t="str">
        <f>IF(MONTH('[1]Services Mapping'!$A$6)=MONTH(H$17),SUMIFS('[1]Services Mapping'!$AC$6:$AC$40,'[1]Services Mapping'!$Z$6:$Z$40,COUNTA('[1]GMR Report'!$D$17:H$17))/1000,"")</f>
        <v/>
      </c>
      <c r="I20" s="23" t="str">
        <f>IF(MONTH('[1]Services Mapping'!$A$6)=MONTH(I$17),SUMIFS('[1]Services Mapping'!$AC$6:$AC$40,'[1]Services Mapping'!$Z$6:$Z$40,COUNTA('[1]GMR Report'!$D$17:I$17))/1000,"")</f>
        <v/>
      </c>
      <c r="J20" s="23"/>
      <c r="K20" s="23" t="str">
        <f>IF(MONTH('[2]Services Mapping'!$A$6)=MONTH(K$17),SUMIFS('[2]Services Mapping'!$AC$6:$AC$40,'[2]Services Mapping'!$Z$6:$Z$40,COUNTA('[2]GMR Report'!$D$17:K$17))/1000,"")</f>
        <v/>
      </c>
      <c r="L20" s="23">
        <f>IF(MONTH('[2]Services Mapping'!$A$6)=MONTH(L$17),SUMIFS('[2]Services Mapping'!$AC$6:$AC$40,'[2]Services Mapping'!$Z$6:$Z$40,COUNTA('[2]GMR Report'!$D$17:L$17))/1000,"")</f>
        <v>5328.1040000000003</v>
      </c>
      <c r="M20" s="23" t="str">
        <f>IF(MONTH('[1]Services Mapping'!$A$6)=MONTH(M$17),SUMIFS('[1]Services Mapping'!$AC$6:$AC$40,'[1]Services Mapping'!$Z$6:$Z$40,COUNTA('[1]GMR Report'!$D$17:M$17))/1000,"")</f>
        <v/>
      </c>
      <c r="N20" s="23" t="str">
        <f>IF(MONTH('[1]Services Mapping'!$A$6)=MONTH(N$17),SUMIFS('[1]Services Mapping'!$AC$6:$AC$40,'[1]Services Mapping'!$Z$6:$Z$40,COUNTA('[1]GMR Report'!$D$17:N$17))/1000,"")</f>
        <v/>
      </c>
      <c r="O20" s="23" t="str">
        <f>IF(MONTH('[1]Services Mapping'!$A$6)=MONTH(O$17),SUMIFS('[1]Services Mapping'!$AC$6:$AC$40,'[1]Services Mapping'!$Z$6:$Z$40,COUNTA('[1]GMR Report'!$D$17:O$17))/1000,"")</f>
        <v/>
      </c>
      <c r="P20" s="30"/>
    </row>
    <row r="21" spans="1:16" ht="16.5" customHeight="1" x14ac:dyDescent="0.25">
      <c r="A21" s="17"/>
      <c r="B21" s="11"/>
      <c r="C21" s="21" t="s">
        <v>9</v>
      </c>
      <c r="D21" s="23" t="str">
        <f>IF(MONTH('[1]Services Mapping'!$A$6)=MONTH(D$17),SUMIFS('[1]Services Mapping'!$AD$6:$AD$40,'[1]Services Mapping'!$Z$6:$Z$40,COUNTA('[1]GMR Report'!$D$17:D$17))/1000,"")</f>
        <v/>
      </c>
      <c r="E21" s="23" t="str">
        <f>IF(MONTH('[1]Services Mapping'!$A$6)=MONTH(E$17),SUMIFS('[1]Services Mapping'!$AD$6:$AD$40,'[1]Services Mapping'!$Z$6:$Z$40,COUNTA('[1]GMR Report'!$D$17:E$17))/1000,"")</f>
        <v/>
      </c>
      <c r="F21" s="23" t="str">
        <f>IF(MONTH('[1]Services Mapping'!$A$6)=MONTH(F$17),SUMIFS('[1]Services Mapping'!$AD$6:$AD$40,'[1]Services Mapping'!$Z$6:$Z$40,COUNTA('[1]GMR Report'!$D$17:F$17))/1000,"")</f>
        <v/>
      </c>
      <c r="G21" s="23" t="str">
        <f>IF(MONTH('[1]Services Mapping'!$A$6)=MONTH(G$17),SUMIFS('[1]Services Mapping'!$AD$6:$AD$40,'[1]Services Mapping'!$Z$6:$Z$40,COUNTA('[1]GMR Report'!$D$17:G$17))/1000,"")</f>
        <v/>
      </c>
      <c r="H21" s="23" t="str">
        <f>IF(MONTH('[1]Services Mapping'!$A$6)=MONTH(H$17),SUMIFS('[1]Services Mapping'!$AD$6:$AD$40,'[1]Services Mapping'!$Z$6:$Z$40,COUNTA('[1]GMR Report'!$D$17:H$17))/1000,"")</f>
        <v/>
      </c>
      <c r="I21" s="23" t="str">
        <f>IF(MONTH('[1]Services Mapping'!$A$6)=MONTH(I$17),SUMIFS('[1]Services Mapping'!$AD$6:$AD$40,'[1]Services Mapping'!$Z$6:$Z$40,COUNTA('[1]GMR Report'!$D$17:I$17))/1000,"")</f>
        <v/>
      </c>
      <c r="J21" s="23"/>
      <c r="K21" s="23" t="str">
        <f>IF(MONTH('[2]Services Mapping'!$A$6)=MONTH(K$17),SUMIFS('[2]Services Mapping'!$AD$6:$AD$40,'[2]Services Mapping'!$Z$6:$Z$40,COUNTA('[2]GMR Report'!$D$17:K$17))/1000,"")</f>
        <v/>
      </c>
      <c r="L21" s="23">
        <f>IF(MONTH('[2]Services Mapping'!$A$6)=MONTH(L$17),SUMIFS('[2]Services Mapping'!$AD$6:$AD$40,'[2]Services Mapping'!$Z$6:$Z$40,COUNTA('[2]GMR Report'!$D$17:L$17))/1000,"")</f>
        <v>960</v>
      </c>
      <c r="M21" s="23" t="str">
        <f>IF(MONTH('[1]Services Mapping'!$A$6)=MONTH(M$17),SUMIFS('[1]Services Mapping'!$AD$6:$AD$40,'[1]Services Mapping'!$Z$6:$Z$40,COUNTA('[1]GMR Report'!$D$17:M$17))/1000,"")</f>
        <v/>
      </c>
      <c r="N21" s="23" t="str">
        <f>IF(MONTH('[1]Services Mapping'!$A$6)=MONTH(N$17),SUMIFS('[1]Services Mapping'!$AD$6:$AD$40,'[1]Services Mapping'!$Z$6:$Z$40,COUNTA('[1]GMR Report'!$D$17:N$17))/1000,"")</f>
        <v/>
      </c>
      <c r="O21" s="23" t="str">
        <f>IF(MONTH('[1]Services Mapping'!$A$6)=MONTH(O$17),SUMIFS('[1]Services Mapping'!$AD$6:$AD$40,'[1]Services Mapping'!$Z$6:$Z$40,COUNTA('[1]GMR Report'!$D$17:O$17))/1000,"")</f>
        <v/>
      </c>
      <c r="P21" s="30"/>
    </row>
    <row r="22" spans="1:16" ht="16.5" customHeight="1" x14ac:dyDescent="0.25">
      <c r="A22" s="17"/>
      <c r="B22" s="9"/>
      <c r="C22" s="12" t="s">
        <v>10</v>
      </c>
      <c r="D22" s="4" t="str">
        <f>IF(MONTH('[1]Services Mapping'!$A$6)=MONTH(D$17),SUM(D18:D21),"")</f>
        <v/>
      </c>
      <c r="E22" s="4" t="str">
        <f>IF(MONTH('[1]Services Mapping'!$A$6)=MONTH(E$17),SUM(E18:E21),"")</f>
        <v/>
      </c>
      <c r="F22" s="4" t="str">
        <f>IF(MONTH('[1]Services Mapping'!$A$6)=MONTH(F$17),SUM(F18:F21),"")</f>
        <v/>
      </c>
      <c r="G22" s="4" t="str">
        <f>IF(MONTH('[1]Services Mapping'!$A$6)=MONTH(G$17),SUM(G18:G21),"")</f>
        <v/>
      </c>
      <c r="H22" s="4" t="str">
        <f>IF(MONTH('[1]Services Mapping'!$A$6)=MONTH(H$17),SUM(H18:H21),"")</f>
        <v/>
      </c>
      <c r="I22" s="4" t="str">
        <f>IF(MONTH('[1]Services Mapping'!$A$6)=MONTH(I$17),SUM(I18:I21),"")</f>
        <v/>
      </c>
      <c r="J22" s="4"/>
      <c r="K22" s="4" t="str">
        <f>IF(MONTH('[2]Services Mapping'!$A$6)=MONTH(K$17),SUM(K18:K21),"")</f>
        <v/>
      </c>
      <c r="L22" s="4">
        <f>IF(MONTH('[2]Services Mapping'!$A$6)=MONTH(L$17),SUM(L18:L21),"")</f>
        <v>19731.197</v>
      </c>
      <c r="M22" s="4" t="str">
        <f>IF(MONTH('[1]Services Mapping'!$A$6)=MONTH(M$17),SUM(M18:M21),"")</f>
        <v/>
      </c>
      <c r="N22" s="4" t="str">
        <f>IF(MONTH('[1]Services Mapping'!$A$6)=MONTH(N$17),SUM(N18:N21),"")</f>
        <v/>
      </c>
      <c r="O22" s="4" t="str">
        <f>IF(MONTH('[1]Services Mapping'!$A$6)=MONTH(O$17),SUM(O18:O21),"")</f>
        <v/>
      </c>
    </row>
    <row r="23" spans="1:16" x14ac:dyDescent="0.25">
      <c r="A23" s="17"/>
      <c r="B23" s="18"/>
      <c r="C23" s="19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</row>
    <row r="24" spans="1:16" x14ac:dyDescent="0.25">
      <c r="A24" s="17"/>
      <c r="B24" s="24" t="s">
        <v>11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</row>
    <row r="25" spans="1:16" ht="25.5" customHeight="1" x14ac:dyDescent="0.25">
      <c r="A25" s="17"/>
      <c r="B25" s="1" t="s">
        <v>1</v>
      </c>
      <c r="C25" s="2" t="str">
        <f>$C$9</f>
        <v>TJ/month</v>
      </c>
      <c r="D25" s="5">
        <f t="shared" ref="D25:O25" si="2">D9</f>
        <v>44957</v>
      </c>
      <c r="E25" s="5">
        <f t="shared" si="2"/>
        <v>44985</v>
      </c>
      <c r="F25" s="5">
        <f t="shared" si="2"/>
        <v>45016</v>
      </c>
      <c r="G25" s="5">
        <f t="shared" si="2"/>
        <v>45046</v>
      </c>
      <c r="H25" s="5">
        <f t="shared" si="2"/>
        <v>45077</v>
      </c>
      <c r="I25" s="5">
        <f t="shared" si="2"/>
        <v>45107</v>
      </c>
      <c r="J25" s="5">
        <f t="shared" si="2"/>
        <v>45138</v>
      </c>
      <c r="K25" s="5">
        <f t="shared" si="2"/>
        <v>45169</v>
      </c>
      <c r="L25" s="5">
        <f t="shared" si="2"/>
        <v>45199</v>
      </c>
      <c r="M25" s="5">
        <f t="shared" si="2"/>
        <v>45230</v>
      </c>
      <c r="N25" s="5">
        <f t="shared" si="2"/>
        <v>45260</v>
      </c>
      <c r="O25" s="5">
        <f t="shared" si="2"/>
        <v>45291</v>
      </c>
    </row>
    <row r="26" spans="1:16" x14ac:dyDescent="0.25">
      <c r="A26" s="17"/>
      <c r="B26" s="11">
        <f>YEAR('[1]DDPL SCADA Migration'!$A$4)</f>
        <v>2026</v>
      </c>
      <c r="C26" s="21" t="s">
        <v>6</v>
      </c>
      <c r="D26" s="22" t="str">
        <f>IF(MONTH('[1]Services Mapping'!$A$6)=MONTH(D$17),SUMIFS('[1]Services Mapping'!$AE$6:$AE$40,'[1]Services Mapping'!$Z$6:$Z$40,COUNTA('[1]GMR Report'!$D$17:D$17))/1000,"")</f>
        <v/>
      </c>
      <c r="E26" s="22" t="str">
        <f>IF(MONTH('[1]Services Mapping'!$A$6)=MONTH(E$17),SUMIFS('[1]Services Mapping'!$AE$6:$AE$40,'[1]Services Mapping'!$Z$6:$Z$40,COUNTA('[1]GMR Report'!$D$17:E$17))/1000,"")</f>
        <v/>
      </c>
      <c r="F26" s="22" t="str">
        <f>IF(MONTH('[1]Services Mapping'!$A$6)=MONTH(F$17),SUMIFS('[1]Services Mapping'!$AE$6:$AE$40,'[1]Services Mapping'!$Z$6:$Z$40,COUNTA('[1]GMR Report'!$D$17:F$17))/1000,"")</f>
        <v/>
      </c>
      <c r="G26" s="22" t="str">
        <f>IF(MONTH('[1]Services Mapping'!$A$6)=MONTH(G$17),SUMIFS('[1]Services Mapping'!$AE$6:$AE$40,'[1]Services Mapping'!$Z$6:$Z$40,COUNTA('[1]GMR Report'!$D$17:G$17))/1000,"")</f>
        <v/>
      </c>
      <c r="H26" s="22" t="str">
        <f>IF(MONTH('[1]Services Mapping'!$A$6)=MONTH(H$17),SUMIFS('[1]Services Mapping'!$AE$6:$AE$40,'[1]Services Mapping'!$Z$6:$Z$40,COUNTA('[1]GMR Report'!$D$17:H$17))/1000,"")</f>
        <v/>
      </c>
      <c r="I26" s="22" t="str">
        <f>IF(MONTH('[1]Services Mapping'!$A$6)=MONTH(I$17),SUMIFS('[1]Services Mapping'!$AE$6:$AE$40,'[1]Services Mapping'!$Z$6:$Z$40,COUNTA('[1]GMR Report'!$D$17:I$17))/1000,"")</f>
        <v/>
      </c>
      <c r="J26" s="22"/>
      <c r="K26" s="22" t="str">
        <f>IF(MONTH('[2]Services Mapping'!$A$6)=MONTH(K$17),SUMIFS('[2]Services Mapping'!$AE$6:$AE$40,'[2]Services Mapping'!$Z$6:$Z$40,COUNTA('[2]GMR Report'!$D$17:K$17))/1000,"")</f>
        <v/>
      </c>
      <c r="L26" s="22">
        <f>IF(MONTH('[2]Services Mapping'!$A$6)=MONTH(L$17),SUMIFS('[2]Services Mapping'!$AE$6:$AE$40,'[2]Services Mapping'!$Z$6:$Z$40,COUNTA('[2]GMR Report'!$D$17:L$17))/1000,"")</f>
        <v>14634.300999999999</v>
      </c>
      <c r="M26" s="22" t="str">
        <f>IF(MONTH('[1]Services Mapping'!$A$6)=MONTH(M$17),SUMIFS('[1]Services Mapping'!$AE$6:$AE$40,'[1]Services Mapping'!$Z$6:$Z$40,COUNTA('[1]GMR Report'!$D$17:M$17))/1000,"")</f>
        <v/>
      </c>
      <c r="N26" s="22" t="str">
        <f>IF(MONTH('[1]Services Mapping'!$A$6)=MONTH(N$17),SUMIFS('[1]Services Mapping'!$AE$6:$AE$40,'[1]Services Mapping'!$Z$6:$Z$40,COUNTA('[1]GMR Report'!$D$17:N$17))/1000,"")</f>
        <v/>
      </c>
      <c r="O26" s="22" t="str">
        <f>IF(MONTH('[1]Services Mapping'!$A$6)=MONTH(O$17),SUMIFS('[1]Services Mapping'!$AE$6:$AE$40,'[1]Services Mapping'!$Z$6:$Z$40,COUNTA('[1]GMR Report'!$D$17:O$17))/1000,"")</f>
        <v/>
      </c>
    </row>
    <row r="27" spans="1:16" x14ac:dyDescent="0.25">
      <c r="A27" s="17"/>
      <c r="B27" s="11"/>
      <c r="C27" s="21" t="s">
        <v>7</v>
      </c>
      <c r="D27" s="23" t="str">
        <f>IF(MONTH('[1]Services Mapping'!$A$6)=MONTH(D$17),SUMIFS('[1]Services Mapping'!$AF$6:$AF$40,'[1]Services Mapping'!$Z$6:$Z$40,COUNTA('[1]GMR Report'!$D$17:D$17))/1000,"")</f>
        <v/>
      </c>
      <c r="E27" s="23" t="str">
        <f>IF(MONTH('[1]Services Mapping'!$A$6)=MONTH(E$17),SUMIFS('[1]Services Mapping'!$AF$6:$AF$40,'[1]Services Mapping'!$Z$6:$Z$40,COUNTA('[1]GMR Report'!$D$17:E$17))/1000,"")</f>
        <v/>
      </c>
      <c r="F27" s="23" t="str">
        <f>IF(MONTH('[1]Services Mapping'!$A$6)=MONTH(F$17),SUMIFS('[1]Services Mapping'!$AF$6:$AF$40,'[1]Services Mapping'!$Z$6:$Z$40,COUNTA('[1]GMR Report'!$D$17:F$17))/1000,"")</f>
        <v/>
      </c>
      <c r="G27" s="23" t="str">
        <f>IF(MONTH('[1]Services Mapping'!$A$6)=MONTH(G$17),SUMIFS('[1]Services Mapping'!$AF$6:$AF$40,'[1]Services Mapping'!$Z$6:$Z$40,COUNTA('[1]GMR Report'!$D$17:G$17))/1000,"")</f>
        <v/>
      </c>
      <c r="H27" s="23" t="str">
        <f>IF(MONTH('[1]Services Mapping'!$A$6)=MONTH(H$17),SUMIFS('[1]Services Mapping'!$AF$6:$AF$40,'[1]Services Mapping'!$Z$6:$Z$40,COUNTA('[1]GMR Report'!$D$17:H$17))/1000,"")</f>
        <v/>
      </c>
      <c r="I27" s="23" t="str">
        <f>IF(MONTH('[1]Services Mapping'!$A$6)=MONTH(I$17),SUMIFS('[1]Services Mapping'!$AF$6:$AF$40,'[1]Services Mapping'!$Z$6:$Z$40,COUNTA('[1]GMR Report'!$D$17:I$17))/1000,"")</f>
        <v/>
      </c>
      <c r="J27" s="23"/>
      <c r="K27" s="23" t="str">
        <f>IF(MONTH('[2]Services Mapping'!$A$6)=MONTH(K$17),SUMIFS('[2]Services Mapping'!$AF$6:$AF$40,'[2]Services Mapping'!$Z$6:$Z$40,COUNTA('[2]GMR Report'!$D$17:K$17))/1000,"")</f>
        <v/>
      </c>
      <c r="L27" s="23">
        <f>IF(MONTH('[2]Services Mapping'!$A$6)=MONTH(L$17),SUMIFS('[2]Services Mapping'!$AF$6:$AF$40,'[2]Services Mapping'!$Z$6:$Z$40,COUNTA('[2]GMR Report'!$D$17:L$17))/1000,"")</f>
        <v>0</v>
      </c>
      <c r="M27" s="23" t="str">
        <f>IF(MONTH('[1]Services Mapping'!$A$6)=MONTH(M$17),SUMIFS('[1]Services Mapping'!$AF$6:$AF$40,'[1]Services Mapping'!$Z$6:$Z$40,COUNTA('[1]GMR Report'!$D$17:M$17))/1000,"")</f>
        <v/>
      </c>
      <c r="N27" s="23" t="str">
        <f>IF(MONTH('[1]Services Mapping'!$A$6)=MONTH(N$17),SUMIFS('[1]Services Mapping'!$AF$6:$AF$40,'[1]Services Mapping'!$Z$6:$Z$40,COUNTA('[1]GMR Report'!$D$17:N$17))/1000,"")</f>
        <v/>
      </c>
      <c r="O27" s="23" t="str">
        <f>IF(MONTH('[1]Services Mapping'!$A$6)=MONTH(O$17),SUMIFS('[1]Services Mapping'!$AF$6:$AF$40,'[1]Services Mapping'!$Z$6:$Z$40,COUNTA('[1]GMR Report'!$D$17:O$17))/1000,"")</f>
        <v/>
      </c>
    </row>
    <row r="28" spans="1:16" x14ac:dyDescent="0.25">
      <c r="A28" s="17"/>
      <c r="B28" s="11"/>
      <c r="C28" s="21" t="s">
        <v>8</v>
      </c>
      <c r="D28" s="23" t="str">
        <f>IF(MONTH('[1]Services Mapping'!$A$6)=MONTH(D$17),SUMIFS('[1]Services Mapping'!$AG$6:$AG$40,'[1]Services Mapping'!$Z$6:$Z$40,COUNTA('[1]GMR Report'!$D$17:D$17))/1000,"")</f>
        <v/>
      </c>
      <c r="E28" s="23" t="str">
        <f>IF(MONTH('[1]Services Mapping'!$A$6)=MONTH(E$17),SUMIFS('[1]Services Mapping'!$AG$6:$AG$40,'[1]Services Mapping'!$Z$6:$Z$40,COUNTA('[1]GMR Report'!$D$17:E$17))/1000,"")</f>
        <v/>
      </c>
      <c r="F28" s="23" t="str">
        <f>IF(MONTH('[1]Services Mapping'!$A$6)=MONTH(F$17),SUMIFS('[1]Services Mapping'!$AG$6:$AG$40,'[1]Services Mapping'!$Z$6:$Z$40,COUNTA('[1]GMR Report'!$D$17:F$17))/1000,"")</f>
        <v/>
      </c>
      <c r="G28" s="23" t="str">
        <f>IF(MONTH('[1]Services Mapping'!$A$6)=MONTH(G$17),SUMIFS('[1]Services Mapping'!$AG$6:$AG$40,'[1]Services Mapping'!$Z$6:$Z$40,COUNTA('[1]GMR Report'!$D$17:G$17))/1000,"")</f>
        <v/>
      </c>
      <c r="H28" s="23" t="str">
        <f>IF(MONTH('[1]Services Mapping'!$A$6)=MONTH(H$17),SUMIFS('[1]Services Mapping'!$AG$6:$AG$40,'[1]Services Mapping'!$Z$6:$Z$40,COUNTA('[1]GMR Report'!$D$17:H$17))/1000,"")</f>
        <v/>
      </c>
      <c r="I28" s="23" t="str">
        <f>IF(MONTH('[1]Services Mapping'!$A$6)=MONTH(I$17),SUMIFS('[1]Services Mapping'!$AG$6:$AG$40,'[1]Services Mapping'!$Z$6:$Z$40,COUNTA('[1]GMR Report'!$D$17:I$17))/1000,"")</f>
        <v/>
      </c>
      <c r="J28" s="23"/>
      <c r="K28" s="23" t="str">
        <f>IF(MONTH('[2]Services Mapping'!$A$6)=MONTH(K$17),SUMIFS('[2]Services Mapping'!$AG$6:$AG$40,'[2]Services Mapping'!$Z$6:$Z$40,COUNTA('[2]GMR Report'!$D$17:K$17))/1000,"")</f>
        <v/>
      </c>
      <c r="L28" s="23">
        <f>IF(MONTH('[2]Services Mapping'!$A$6)=MONTH(L$17),SUMIFS('[2]Services Mapping'!$AG$6:$AG$40,'[2]Services Mapping'!$Z$6:$Z$40,COUNTA('[2]GMR Report'!$D$17:L$17))/1000,"")</f>
        <v>4778.9809999999998</v>
      </c>
      <c r="M28" s="23" t="str">
        <f>IF(MONTH('[1]Services Mapping'!$A$6)=MONTH(M$17),SUMIFS('[1]Services Mapping'!$AG$6:$AG$40,'[1]Services Mapping'!$Z$6:$Z$40,COUNTA('[1]GMR Report'!$D$17:M$17))/1000,"")</f>
        <v/>
      </c>
      <c r="N28" s="23" t="str">
        <f>IF(MONTH('[1]Services Mapping'!$A$6)=MONTH(N$17),SUMIFS('[1]Services Mapping'!$AG$6:$AG$40,'[1]Services Mapping'!$Z$6:$Z$40,COUNTA('[1]GMR Report'!$D$17:N$17))/1000,"")</f>
        <v/>
      </c>
      <c r="O28" s="23" t="str">
        <f>IF(MONTH('[1]Services Mapping'!$A$6)=MONTH(O$17),SUMIFS('[1]Services Mapping'!$AG$6:$AG$40,'[1]Services Mapping'!$Z$6:$Z$40,COUNTA('[1]GMR Report'!$D$17:O$17))/1000,"")</f>
        <v/>
      </c>
    </row>
    <row r="29" spans="1:16" x14ac:dyDescent="0.25">
      <c r="A29" s="17"/>
      <c r="B29" s="11"/>
      <c r="C29" s="21" t="s">
        <v>9</v>
      </c>
      <c r="D29" s="23" t="str">
        <f>IF(MONTH('[1]Services Mapping'!$A$6)=MONTH(D$17),SUMIFS('[1]Services Mapping'!$AH$6:$AH$40,'[1]Services Mapping'!$Z$6:$Z$40,COUNTA('[1]GMR Report'!$D$17:D$17))/1000,"")</f>
        <v/>
      </c>
      <c r="E29" s="23" t="str">
        <f>IF(MONTH('[1]Services Mapping'!$A$6)=MONTH(E$17),SUMIFS('[1]Services Mapping'!$AH$6:$AH$40,'[1]Services Mapping'!$Z$6:$Z$40,COUNTA('[1]GMR Report'!$D$17:E$17))/1000,"")</f>
        <v/>
      </c>
      <c r="F29" s="23" t="str">
        <f>IF(MONTH('[1]Services Mapping'!$A$6)=MONTH(F$17),SUMIFS('[1]Services Mapping'!$AH$6:$AH$40,'[1]Services Mapping'!$Z$6:$Z$40,COUNTA('[1]GMR Report'!$D$17:F$17))/1000,"")</f>
        <v/>
      </c>
      <c r="G29" s="23" t="str">
        <f>IF(MONTH('[1]Services Mapping'!$A$6)=MONTH(G$17),SUMIFS('[1]Services Mapping'!$AH$6:$AH$40,'[1]Services Mapping'!$Z$6:$Z$40,COUNTA('[1]GMR Report'!$D$17:G$17))/1000,"")</f>
        <v/>
      </c>
      <c r="H29" s="23" t="str">
        <f>IF(MONTH('[1]Services Mapping'!$A$6)=MONTH(H$17),SUMIFS('[1]Services Mapping'!$AH$6:$AH$40,'[1]Services Mapping'!$Z$6:$Z$40,COUNTA('[1]GMR Report'!$D$17:H$17))/1000,"")</f>
        <v/>
      </c>
      <c r="I29" s="23" t="str">
        <f>IF(MONTH('[1]Services Mapping'!$A$6)=MONTH(I$17),SUMIFS('[1]Services Mapping'!$AH$6:$AH$40,'[1]Services Mapping'!$Z$6:$Z$40,COUNTA('[1]GMR Report'!$D$17:I$17))/1000,"")</f>
        <v/>
      </c>
      <c r="J29" s="23"/>
      <c r="K29" s="23" t="str">
        <f>IF(MONTH('[2]Services Mapping'!$A$6)=MONTH(K$17),SUMIFS('[2]Services Mapping'!$AH$6:$AH$40,'[2]Services Mapping'!$Z$6:$Z$40,COUNTA('[2]GMR Report'!$D$17:K$17))/1000,"")</f>
        <v/>
      </c>
      <c r="L29" s="23">
        <f>IF(MONTH('[2]Services Mapping'!$A$6)=MONTH(L$17),SUMIFS('[2]Services Mapping'!$AH$6:$AH$40,'[2]Services Mapping'!$Z$6:$Z$40,COUNTA('[2]GMR Report'!$D$17:L$17))/1000,"")</f>
        <v>367.32600000000002</v>
      </c>
      <c r="M29" s="23" t="str">
        <f>IF(MONTH('[1]Services Mapping'!$A$6)=MONTH(M$17),SUMIFS('[1]Services Mapping'!$AH$6:$AH$40,'[1]Services Mapping'!$Z$6:$Z$40,COUNTA('[1]GMR Report'!$D$17:M$17))/1000,"")</f>
        <v/>
      </c>
      <c r="N29" s="23" t="str">
        <f>IF(MONTH('[1]Services Mapping'!$A$6)=MONTH(N$17),SUMIFS('[1]Services Mapping'!$AH$6:$AH$40,'[1]Services Mapping'!$Z$6:$Z$40,COUNTA('[1]GMR Report'!$D$17:N$17))/1000,"")</f>
        <v/>
      </c>
      <c r="O29" s="23" t="str">
        <f>IF(MONTH('[1]Services Mapping'!$A$6)=MONTH(O$17),SUMIFS('[1]Services Mapping'!$AH$6:$AH$40,'[1]Services Mapping'!$Z$6:$Z$40,COUNTA('[1]GMR Report'!$D$17:O$17))/1000,"")</f>
        <v/>
      </c>
    </row>
    <row r="30" spans="1:16" x14ac:dyDescent="0.25">
      <c r="A30" s="17"/>
      <c r="B30" s="9"/>
      <c r="C30" s="12" t="s">
        <v>10</v>
      </c>
      <c r="D30" s="4" t="str">
        <f>IF(MONTH('[1]Services Mapping'!$A$6)=MONTH(D$17),SUM(D26:D29),"")</f>
        <v/>
      </c>
      <c r="E30" s="4" t="str">
        <f>IF(MONTH('[1]Services Mapping'!$A$6)=MONTH(E$17),SUM(E26:E29),"")</f>
        <v/>
      </c>
      <c r="F30" s="4" t="str">
        <f>IF(MONTH('[1]Services Mapping'!$A$6)=MONTH(F$17),SUM(F26:F29),"")</f>
        <v/>
      </c>
      <c r="G30" s="4" t="str">
        <f>IF(MONTH('[1]Services Mapping'!$A$6)=MONTH(G$17),SUM(G26:G29),"")</f>
        <v/>
      </c>
      <c r="H30" s="4" t="str">
        <f>IF(MONTH('[1]Services Mapping'!$A$6)=MONTH(H$17),SUM(H26:H29),"")</f>
        <v/>
      </c>
      <c r="I30" s="4" t="str">
        <f>IF(MONTH('[1]Services Mapping'!$A$6)=MONTH(I$17),SUM(I26:I29),"")</f>
        <v/>
      </c>
      <c r="J30" s="4"/>
      <c r="K30" s="4" t="str">
        <f>IF(MONTH('[2]Services Mapping'!$A$6)=MONTH(K$17),SUM(K26:K29),"")</f>
        <v/>
      </c>
      <c r="L30" s="4">
        <f>IF(MONTH('[2]Services Mapping'!$A$6)=MONTH(L$17),SUM(L26:L29),"")</f>
        <v>19780.608</v>
      </c>
      <c r="M30" s="4" t="str">
        <f>IF(MONTH('[1]Services Mapping'!$A$6)=MONTH(M$17),SUM(M26:M29),"")</f>
        <v/>
      </c>
      <c r="N30" s="4" t="str">
        <f>IF(MONTH('[1]Services Mapping'!$A$6)=MONTH(N$17),SUM(N26:N29),"")</f>
        <v/>
      </c>
      <c r="O30" s="4" t="str">
        <f>IF(MONTH('[1]Services Mapping'!$A$6)=MONTH(O$17),SUM(O26:O29),"")</f>
        <v/>
      </c>
    </row>
    <row r="31" spans="1:16" x14ac:dyDescent="0.25">
      <c r="A31" s="17"/>
    </row>
    <row r="32" spans="1:16" x14ac:dyDescent="0.25">
      <c r="A32" s="27"/>
      <c r="B32" s="31"/>
      <c r="C32" s="32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</row>
    <row r="33" spans="1:15" x14ac:dyDescent="0.25">
      <c r="A33" s="27"/>
      <c r="B33" s="33"/>
      <c r="C33" s="32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</row>
    <row r="34" spans="1:15" x14ac:dyDescent="0.25">
      <c r="A34" s="27"/>
      <c r="B34" s="33"/>
      <c r="C34" s="32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</row>
    <row r="35" spans="1:15" x14ac:dyDescent="0.25">
      <c r="A35" s="27"/>
      <c r="B35" s="33"/>
      <c r="C35" s="32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</row>
    <row r="36" spans="1:15" x14ac:dyDescent="0.25">
      <c r="A36" s="27"/>
      <c r="B36" s="33"/>
      <c r="C36" s="32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</row>
  </sheetData>
  <mergeCells count="6">
    <mergeCell ref="B24:O24"/>
    <mergeCell ref="B7:O7"/>
    <mergeCell ref="B8:O8"/>
    <mergeCell ref="B12:O12"/>
    <mergeCell ref="B15:O15"/>
    <mergeCell ref="B16:O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Ebony Dodemaide</dc:creator>
  <cp:lastModifiedBy>Angus Coltman</cp:lastModifiedBy>
  <dcterms:created xsi:type="dcterms:W3CDTF">2026-06-22T01:40:55Z</dcterms:created>
  <dcterms:modified xsi:type="dcterms:W3CDTF">2026-10-25T21:28:10Z</dcterms:modified>
</cp:coreProperties>
</file>